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235" tabRatio="750" activeTab="0"/>
  </bookViews>
  <sheets>
    <sheet name="прил1" sheetId="1" r:id="rId1"/>
    <sheet name="прил2" sheetId="2" r:id="rId2"/>
    <sheet name="прил3" sheetId="3" r:id="rId3"/>
    <sheet name="прил4" sheetId="4" r:id="rId4"/>
  </sheets>
  <definedNames>
    <definedName name="_xlnm._FilterDatabase" localSheetId="1" hidden="1">'прил2'!$A$10:$F$33</definedName>
    <definedName name="_xlnm._FilterDatabase" localSheetId="2" hidden="1">'прил3'!$J$13:$K$185</definedName>
    <definedName name="_xlnm.Print_Titles" localSheetId="1">'прил2'!$10:$10</definedName>
    <definedName name="_xlnm.Print_Titles" localSheetId="2">'прил3'!$13:$13</definedName>
    <definedName name="_xlnm.Print_Area" localSheetId="0">'прил1'!$A$1:$E$64</definedName>
    <definedName name="_xlnm.Print_Area" localSheetId="1">'прил2'!$A$1:$F$33</definedName>
    <definedName name="_xlnm.Print_Area" localSheetId="2">'прил3'!$A$2:$L$185</definedName>
    <definedName name="_xlnm.Print_Area" localSheetId="3">'прил4'!$A$2:$E$21</definedName>
  </definedNames>
  <calcPr fullCalcOnLoad="1"/>
</workbook>
</file>

<file path=xl/sharedStrings.xml><?xml version="1.0" encoding="utf-8"?>
<sst xmlns="http://schemas.openxmlformats.org/spreadsheetml/2006/main" count="1418" uniqueCount="355">
  <si>
    <t>Дотации на выравнивание бюджетной обеспеченности</t>
  </si>
  <si>
    <t>Приложение 3</t>
  </si>
  <si>
    <t>03</t>
  </si>
  <si>
    <t>02</t>
  </si>
  <si>
    <t>10</t>
  </si>
  <si>
    <t>05</t>
  </si>
  <si>
    <t>Библиотеки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</si>
  <si>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</si>
  <si>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17</t>
  </si>
  <si>
    <t>3</t>
  </si>
  <si>
    <t>Обслуживание государственного внутреннего и муниципального долга</t>
  </si>
  <si>
    <t xml:space="preserve">Процентные платежи по муниципальному  долгу </t>
  </si>
  <si>
    <t xml:space="preserve">Обслуживание муниципального долга </t>
  </si>
  <si>
    <t>Расходы на обеспечение деятельности (оказание услуг) государственных (муниципальных) учреждений Республики Мордовия</t>
  </si>
  <si>
    <t>611</t>
  </si>
  <si>
    <t>Сумма (тыс.руб.)</t>
  </si>
  <si>
    <t>000 90  00  00  00  00  0000  000</t>
  </si>
  <si>
    <t>Уменьшение остатков средств бюджетов</t>
  </si>
  <si>
    <t>Уменьшение прочих остатков средств бюджетов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</si>
  <si>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</si>
  <si>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</si>
  <si>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</si>
  <si>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</si>
  <si>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000 01  05  02  01  00  0000  510</t>
  </si>
  <si>
    <t>000 01  05  00  00  00  0000  600</t>
  </si>
  <si>
    <t>000 01  05  02  00  00  0000  600</t>
  </si>
  <si>
    <t>000 01  05  02  01  00  0000  610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</si>
  <si>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</si>
  <si>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</si>
  <si>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</si>
  <si>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</si>
  <si>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Закупка товаров, работ, услуг в целях капитального ремонта государственного (муниципального) имущества</t>
  </si>
  <si>
    <t>243</t>
  </si>
  <si>
    <t>Жилищно-коммунальное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</si>
  <si>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</si>
  <si>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</si>
  <si>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</si>
  <si>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</si>
  <si>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Проведение прочих мероприятий по содержанию территории муниципального образования</t>
  </si>
  <si>
    <t>000 01  05  02  01  10  0000  510</t>
  </si>
  <si>
    <t>000 01  05  02  01  10  0000  610</t>
  </si>
  <si>
    <t>БЕЗВОЗМЕЗДНЫЕ ПОСТУПЛЕНИЯ</t>
  </si>
  <si>
    <t>Пенсионное обеспечение</t>
  </si>
  <si>
    <t>122</t>
  </si>
  <si>
    <t>ОБСЛУЖИВАНИЕ ГОСУДАРСТВЕННОГО И МУНИЦИПАЛЬНОГО ДОЛГА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</si>
  <si>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</si>
  <si>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</si>
  <si>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</si>
  <si>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Расходы на выплаты по оплате труда работников государственных (муниципальных) органов Республики Мордовия</t>
  </si>
  <si>
    <t>Функционирование высшего должностного лица субъекта РФ и органа местного самоуправления муниципальных образований</t>
  </si>
  <si>
    <t>Непрограммные расходы в рамках обеспечения деятельности органов местного самоуправления</t>
  </si>
  <si>
    <t>Расходы на выплаты по оплате труда работников органов местного самоуправления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</si>
  <si>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</si>
  <si>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 xml:space="preserve">Непрограммные расходы главных распорядителей бюджетных средств </t>
  </si>
  <si>
    <t>0</t>
  </si>
  <si>
    <t>121</t>
  </si>
  <si>
    <t>244</t>
  </si>
  <si>
    <t>851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</si>
  <si>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</si>
  <si>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</si>
  <si>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</si>
  <si>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</si>
  <si>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</si>
  <si>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Непрограммные расходы главных распорядителей бюджетных средств Республики Мордовия</t>
  </si>
  <si>
    <t>89</t>
  </si>
  <si>
    <t>Непрограммные расходы в рамках обеспечения деятельности главных распорядителей бюджетных средств Республики Мордовия</t>
  </si>
  <si>
    <t>5119</t>
  </si>
  <si>
    <t>НАЦИОНАЛЬНАЯ БЕЗОПАСНОСТЬ И ПРАВООХРАНИТЕЛЬНАЯ ДЕЯТЕЛЬНОСТЬ</t>
  </si>
  <si>
    <t>321</t>
  </si>
  <si>
    <t>Пособия, компенсации и иные социальные выплаты гражданам, кроме публичных нормативных обязательств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</si>
  <si>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</si>
  <si>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</si>
  <si>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000 01  05  00  00  00  0000  000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</si>
  <si>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</si>
  <si>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Уплата налога на имущество организаций и земельного налога</t>
  </si>
  <si>
    <t>Дворцы и дома культуры, другие учреждения культуры и средств массовой информации</t>
  </si>
  <si>
    <t>08</t>
  </si>
  <si>
    <t>ВСЕГО</t>
  </si>
  <si>
    <t>13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</si>
  <si>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</si>
  <si>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</si>
  <si>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</si>
  <si>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</si>
  <si>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</si>
  <si>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</si>
  <si>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</si>
  <si>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</si>
  <si>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</si>
  <si>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</si>
  <si>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НАИМЕНОВАНИЕ</t>
  </si>
  <si>
    <t>1</t>
  </si>
  <si>
    <t>Код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</si>
  <si>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</si>
  <si>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</si>
  <si>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</si>
  <si>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</si>
  <si>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</si>
  <si>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</si>
  <si>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000 01  00  00  00  00  0000  00А</t>
  </si>
  <si>
    <t>Источники финансирования дефицитов бюджетов - всего</t>
  </si>
  <si>
    <t>Приложение № 1</t>
  </si>
  <si>
    <t>7601</t>
  </si>
  <si>
    <t>4303</t>
  </si>
  <si>
    <t>6100</t>
  </si>
  <si>
    <t>Субвенции бюджетам сельских поселений на выполнение передаваемых полномочий субъектов Российской Федерации</t>
  </si>
  <si>
    <t>НАЦИОНАЛЬНАЯ ЭКОНОМИКА</t>
  </si>
  <si>
    <t>Дорожное хозяйство (дорожные фонды)</t>
  </si>
  <si>
    <t>09</t>
  </si>
  <si>
    <t>Капитальный ремонт, ремонт и содержание автомобильных дорог общего пользования местного  значения и искусственных сооружений на них</t>
  </si>
  <si>
    <t>Другие вопросы в области жилищно-коммунального хощяйства</t>
  </si>
  <si>
    <t>12</t>
  </si>
  <si>
    <t>Разработка муниципальными образованиями схем теплоснабжения, водоснабжения, водоотведения, проектно-сметной документации с целью реализации мероприятий (проектов) в области энергосбережения и повышения энергетической эффективности</t>
  </si>
  <si>
    <t>7629</t>
  </si>
  <si>
    <t>Иные межбюджетные трансферты</t>
  </si>
  <si>
    <t>Исполнение</t>
  </si>
  <si>
    <t>%выполнения</t>
  </si>
  <si>
    <t>65</t>
  </si>
  <si>
    <t>00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</si>
  <si>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</si>
  <si>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</si>
  <si>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</si>
  <si>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76010</t>
  </si>
  <si>
    <t>2</t>
  </si>
  <si>
    <t>41110</t>
  </si>
  <si>
    <t xml:space="preserve">Взносы по обязательному социальному страхованию на выплаты денежного содержания и иные выплаты работникам государственных </t>
  </si>
  <si>
    <t>41120</t>
  </si>
  <si>
    <t>77150</t>
  </si>
  <si>
    <t>77000</t>
  </si>
  <si>
    <t>51180</t>
  </si>
  <si>
    <t>Жилищное хозяйство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</si>
  <si>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</si>
  <si>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</si>
  <si>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Мероприятия по реализации отдельных полномочий органов местного самоуправления</t>
  </si>
  <si>
    <t>Коммунальное хозяйство</t>
  </si>
  <si>
    <t>42020</t>
  </si>
  <si>
    <t>42370</t>
  </si>
  <si>
    <t>43010</t>
  </si>
  <si>
    <t>43020</t>
  </si>
  <si>
    <t>43030</t>
  </si>
  <si>
    <t>43040</t>
  </si>
  <si>
    <t>61140</t>
  </si>
  <si>
    <t>61160</t>
  </si>
  <si>
    <t>03000</t>
  </si>
  <si>
    <t>03010</t>
  </si>
  <si>
    <t>312</t>
  </si>
  <si>
    <t>80190</t>
  </si>
  <si>
    <t>8190</t>
  </si>
  <si>
    <t xml:space="preserve">Другие общегосударственные </t>
  </si>
  <si>
    <t>Защита населения и территории от чрезвычайных ситуаций природного и техногенного характера, гражданская оборона</t>
  </si>
  <si>
    <t>41150</t>
  </si>
  <si>
    <t>853</t>
  </si>
  <si>
    <t>22</t>
  </si>
  <si>
    <t>L0183</t>
  </si>
  <si>
    <t>414</t>
  </si>
  <si>
    <t>44101</t>
  </si>
  <si>
    <t>540</t>
  </si>
  <si>
    <t>УТВЕРЖДЕНО (в тыс.руб.)</t>
  </si>
  <si>
    <t>ИСПОЛНЕНО       (в тыс.руб.)</t>
  </si>
  <si>
    <t>ИСПОЛНЕНО    (в %)</t>
  </si>
  <si>
    <t>2017 год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</si>
  <si>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</si>
  <si>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</si>
  <si>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</si>
  <si>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</si>
  <si>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</si>
  <si>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</si>
  <si>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</si>
  <si>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</si>
  <si>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</si>
  <si>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</si>
  <si>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</si>
  <si>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</si>
  <si>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</si>
  <si>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</si>
  <si>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</si>
  <si>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</si>
  <si>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</si>
  <si>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</si>
  <si>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</si>
  <si>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</si>
  <si>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</si>
  <si>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</si>
  <si>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</si>
  <si>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</si>
  <si>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</si>
  <si>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</si>
  <si>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</si>
  <si>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</si>
  <si>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</si>
  <si>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</si>
  <si>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</si>
  <si>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</si>
  <si>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ИСПОЛНЕНО (в тыс.руб.)</t>
  </si>
  <si>
    <t>Меропрятия в области культуры</t>
  </si>
  <si>
    <t>Иные закупки товаров, работ и услуг для обеспечения государственных (муниципальных) нужд</t>
  </si>
  <si>
    <t>42250</t>
  </si>
  <si>
    <t>200</t>
  </si>
  <si>
    <t>245</t>
  </si>
  <si>
    <t>06</t>
  </si>
  <si>
    <t>44202</t>
  </si>
  <si>
    <t>Резервный фонд Правительства Республики Мордовия</t>
  </si>
  <si>
    <t>42130</t>
  </si>
  <si>
    <t>Мероприятия по снижению рисков и смягчению последствий чрезвычайных ситуаций</t>
  </si>
  <si>
    <t>Иные межбюджетные трансферты на софинансирование расходных обязательств поселений</t>
  </si>
  <si>
    <t>ИСПОЛНЕНО           (в %)</t>
  </si>
  <si>
    <t>41240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</si>
  <si>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</si>
  <si>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</si>
  <si>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Мероприятие по землеустройству и землепользованию</t>
  </si>
  <si>
    <t>Резервные средства</t>
  </si>
  <si>
    <t>11</t>
  </si>
  <si>
    <t>41180</t>
  </si>
  <si>
    <t>870</t>
  </si>
  <si>
    <t>800</t>
  </si>
  <si>
    <t>Резервные фонды</t>
  </si>
  <si>
    <t>Расходы, связанные с муниципальным управлением</t>
  </si>
  <si>
    <t>Резервный фонд администрации муниципальных образований</t>
  </si>
  <si>
    <t>Субвенции на 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</si>
  <si>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44203</t>
  </si>
  <si>
    <t>Уплата прочих налогов, сборов</t>
  </si>
  <si>
    <t>Уплата налогов, сборов и иных платежей</t>
  </si>
  <si>
    <t>850</t>
  </si>
  <si>
    <t>Иные межбюджетные трансферты,выплачиваемые в зависимости от выполнения социально-экономических показателей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</si>
  <si>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Федерации»;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</si>
  <si>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</si>
  <si>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</si>
  <si>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</si>
  <si>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</si>
  <si>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</si>
  <si>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Приложение №2</t>
  </si>
  <si>
    <t>Приложение 4
к решению  Совета депутатов
Парапинского сельского поселения Ковылкинского муниципального района Республики Мордовия «Об исполнении  бюджета Больеазясьского сельского поселения Ковылкинского муниципального района за 2019 год»
от _________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</si>
  <si>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</si>
  <si>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42200</t>
  </si>
  <si>
    <t>Мероприятия по оценке недвижимости, признанию прав и регулированию отношений по муниципальной собственности</t>
  </si>
  <si>
    <t>Исполнение судебных актов, предусматривающих обращение взыскания на средства местного бюджета Республики Мордовия</t>
  </si>
  <si>
    <t>Исполнение судебных актов</t>
  </si>
  <si>
    <t>831</t>
  </si>
  <si>
    <t>41220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</si>
  <si>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</si>
  <si>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</si>
  <si>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42340</t>
  </si>
  <si>
    <t>Капитальный ремонт, ремонт и содержание автомобильных дорог общего пользования местного значения и искусственных сооружений на них за счет средств местного бюджета</t>
  </si>
  <si>
    <t>Бюджетные инвестиции в объекты капитального строительства государственной (муниципальной) собственности</t>
  </si>
  <si>
    <t>Сельское хозяйство и рыболовство</t>
  </si>
  <si>
    <t>830</t>
  </si>
  <si>
    <t>Исполнение судебных актов Российской Федерации и мировых соглашений по возмещению причиненного вреда</t>
  </si>
  <si>
    <t>42360</t>
  </si>
  <si>
    <t xml:space="preserve">Доходы бюджета - всего  </t>
  </si>
  <si>
    <t>в том числе: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</si>
  <si>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</si>
  <si>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</si>
  <si>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</si>
  <si>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</si>
  <si>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</si>
  <si>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</si>
  <si>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</si>
  <si>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</si>
  <si>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</si>
  <si>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</si>
  <si>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бюджетам сельских поселений</t>
  </si>
  <si>
    <t>18210000000000000000</t>
  </si>
  <si>
    <t>18210100000000000000</t>
  </si>
  <si>
    <t>18210102000010000110</t>
  </si>
  <si>
    <t>18210102010010000110</t>
  </si>
  <si>
    <t>18210102010011000110</t>
  </si>
  <si>
    <t>18210102010012100110</t>
  </si>
  <si>
    <t>18210102010013000110</t>
  </si>
  <si>
    <t>18210102030010000110</t>
  </si>
  <si>
    <t>18210102030012100110</t>
  </si>
  <si>
    <t>18210102030013000110</t>
  </si>
  <si>
    <t>18210500000000000000</t>
  </si>
  <si>
    <t>18210503000010000110</t>
  </si>
  <si>
    <t>18210503010010000110</t>
  </si>
  <si>
    <t>18210503010011000110</t>
  </si>
  <si>
    <t>18210503010012100110</t>
  </si>
  <si>
    <t>18210600000000000000</t>
  </si>
  <si>
    <t>18210601000000000110</t>
  </si>
  <si>
    <t>18210601030100000110</t>
  </si>
  <si>
    <t>18210601030101000110</t>
  </si>
  <si>
    <t>18210601030102100110</t>
  </si>
  <si>
    <t>18210606000000000110</t>
  </si>
  <si>
    <t>18210606030000000110</t>
  </si>
  <si>
    <t>18210606033100000110</t>
  </si>
  <si>
    <t>18210606033101000110</t>
  </si>
  <si>
    <t>18210606033102100110</t>
  </si>
  <si>
    <t>18210606040000000110</t>
  </si>
  <si>
    <t>18210606043100000110</t>
  </si>
  <si>
    <t>18210606043101000110</t>
  </si>
  <si>
    <t>18210606043102100110</t>
  </si>
  <si>
    <t>-</t>
  </si>
  <si>
    <t>85000000000000000000</t>
  </si>
  <si>
    <t>10000000000000000000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</si>
  <si>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</si>
  <si>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</si>
  <si>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</si>
  <si>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</si>
  <si>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</si>
  <si>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</si>
  <si>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</si>
  <si>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</si>
  <si>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18210102020010000110</t>
  </si>
  <si>
    <t>18210102020011000110</t>
  </si>
  <si>
    <t>18210102020012100110</t>
  </si>
  <si>
    <t>Проведение выборов в представительные органы муниципального образования Республики Мордовия</t>
  </si>
  <si>
    <t>Иные бюджетные ассигнования</t>
  </si>
  <si>
    <t>Специальные расходы</t>
  </si>
  <si>
    <t>07</t>
  </si>
  <si>
    <t>41130</t>
  </si>
  <si>
    <t>Организация и проведение выборов</t>
  </si>
  <si>
    <t>182101020300100000110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</si>
  <si>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</si>
  <si>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ПРОЧИЕ НЕНАЛОГОВЫЕ ДОХОДЫ</t>
  </si>
  <si>
    <t xml:space="preserve">      ИСТОЧНИКИ  
ФИНАНСИРОВАНИЯ ДЕФИЦИТА БЮДЖЕТА РУССКО-ЛАШМИНСКОГО СЕЛЬСКОГО ПОСЕЛЕНИЯ КОВЫЛКИНСКОГО МУНИЦИПАЛЬНОГО РАЙОНА ЗА 2019 ГОД ПО КОДАМ КЛАССИФИКАЦИИ ИСТОЧНИКОВ ФИНАНСИРОВАНИЯ  ДЕФИЦИТОВ БЮДЖЕТОВ</t>
  </si>
  <si>
    <t>РАСХОДЫ
  БЮДЖЕТА  РУССКО-ЛАШМИНСКОГО СЕЛЬСКОГО ПОСЕЛЕНИЯ КОВЫЛКИНСКОГО МУНИЦИПАЛЬНОГО РАЙОНА ЗА 2019 ГОД ПО ВЕДОМСТВЕННОЙ СТРУКТУРЕ БЮДЖЕТА РУССКО-ЛАШМИНСКОГО СЕЛЬСКОГО ПОСЕЛЕНИЯ КОВЫЛКИНСКОГО МУНИЦИПАЛЬНОГО РАЙОНА</t>
  </si>
  <si>
    <t>Доходы
бюджета Русско-Лашминского сельсского поселения  Ковылкинского муниципального района за 2019 год по кодам классификации доходов бюджетов</t>
  </si>
  <si>
    <t>Отчет
об исполнении бюджета Русско-Лашминского сельского поселения Ковылкинского муниципального района за 2019 год</t>
  </si>
  <si>
    <t xml:space="preserve">РАСХОДЫ 
 БЮДЖЕТА РУССКО-ЛАШМИНСКОГО СЕЛЬСКОГО ПОСЕЛЕНИЯ КОВЫЛКИНСКОГО МУНИЦИПАЛЬНОГО РАЙОНА ЗА 2019 ГОД ПО РАЗДЕЛАМ И ПОДРАЗДЕЛАМ КЛАССИФИКАЦИИ РАСХОДОВ БЮДЖЕТОВ </t>
  </si>
  <si>
    <t>Администрация Русско-Лашминского сельского поселения</t>
  </si>
  <si>
    <t>93210000000000000000</t>
  </si>
  <si>
    <t>93211100000000000000</t>
  </si>
  <si>
    <t>93211105000000000120</t>
  </si>
  <si>
    <t>93211105020000000120</t>
  </si>
  <si>
    <t>93211105025100000120</t>
  </si>
  <si>
    <t>93211105025101000120</t>
  </si>
  <si>
    <t>93211105030000000120</t>
  </si>
  <si>
    <t>93211105035100000120</t>
  </si>
  <si>
    <t>93211109000000000120</t>
  </si>
  <si>
    <t>93211109040000000120</t>
  </si>
  <si>
    <t>93211109045100000120</t>
  </si>
  <si>
    <t>93211700000000000000</t>
  </si>
  <si>
    <t>93211705000000000000</t>
  </si>
  <si>
    <t>93211705050000000180</t>
  </si>
  <si>
    <t>93211705050100000180</t>
  </si>
  <si>
    <t>93211406000000000430</t>
  </si>
  <si>
    <t>93211406020000000430</t>
  </si>
  <si>
    <t>93211406025100000430</t>
  </si>
  <si>
    <t>93211600000000000000</t>
  </si>
  <si>
    <t>93211690000000000140</t>
  </si>
  <si>
    <t>93211690050100000140</t>
  </si>
  <si>
    <t>93220000000000000000</t>
  </si>
  <si>
    <t>93220200000000000000</t>
  </si>
  <si>
    <t>93220210000000000150</t>
  </si>
  <si>
    <t>93220215001000000150</t>
  </si>
  <si>
    <t>93220215001100000150</t>
  </si>
  <si>
    <t>93220230000000000150</t>
  </si>
  <si>
    <t>93220230024000000150</t>
  </si>
  <si>
    <t>93220230024100000150</t>
  </si>
  <si>
    <t>93220235118000000150</t>
  </si>
  <si>
    <t>93220235118100000150</t>
  </si>
  <si>
    <t>93220240000000000150</t>
  </si>
  <si>
    <t>93220240014000000150</t>
  </si>
  <si>
    <t>93220240014100000150</t>
  </si>
  <si>
    <t>93220249999100000150</t>
  </si>
  <si>
    <t>в 200 раз</t>
  </si>
  <si>
    <t>к решению  Совета депутатов
Русско-Лашминского сельского поселения Ковылкинского муниципального района Республики Мордовия «Об исполнении  бюджета Русско-Лашминского сельского поселения Ковылкинского муниципального района за 2019 год»
от 13.04.2020г № 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</si>
</sst>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.00_ ;\-#,##0.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8"/>
      <name val="Arial"/>
      <family val="2"/>
    </font>
    <font>
      <sz val="12"/>
      <name val="Arial Cyr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20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8"/>
      <color indexed="8"/>
      <name val="Arial"/>
      <family val="0"/>
    </font>
    <font>
      <sz val="8"/>
      <color indexed="8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/>
    </border>
    <border>
      <left/>
      <right/>
      <top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3" fillId="0" borderId="1">
      <alignment horizontal="left" wrapText="1"/>
      <protection/>
    </xf>
    <xf numFmtId="0" fontId="43" fillId="0" borderId="2">
      <alignment horizontal="left" wrapText="1"/>
      <protection/>
    </xf>
    <xf numFmtId="0" fontId="27" fillId="0" borderId="3">
      <alignment horizontal="left" wrapText="1" indent="1"/>
      <protection/>
    </xf>
    <xf numFmtId="49" fontId="43" fillId="0" borderId="4">
      <alignment horizontal="center" vertical="center"/>
      <protection/>
    </xf>
    <xf numFmtId="49" fontId="43" fillId="0" borderId="5">
      <alignment horizontal="center" wrapText="1"/>
      <protection/>
    </xf>
    <xf numFmtId="49" fontId="43" fillId="0" borderId="6">
      <alignment horizontal="center"/>
      <protection/>
    </xf>
    <xf numFmtId="4" fontId="43" fillId="0" borderId="4">
      <alignment horizontal="right" vertical="center" shrinkToFit="1"/>
      <protection/>
    </xf>
    <xf numFmtId="49" fontId="43" fillId="0" borderId="5">
      <alignment horizontal="center" vertical="center"/>
      <protection/>
    </xf>
    <xf numFmtId="4" fontId="43" fillId="0" borderId="6">
      <alignment horizontal="right" shrinkToFit="1"/>
      <protection/>
    </xf>
    <xf numFmtId="166" fontId="43" fillId="0" borderId="5">
      <alignment horizontal="right" vertical="center" shrinkToFit="1"/>
      <protection/>
    </xf>
    <xf numFmtId="49" fontId="27" fillId="0" borderId="7">
      <alignment horizontal="center" shrinkToFit="1"/>
      <protection/>
    </xf>
    <xf numFmtId="0" fontId="44" fillId="0" borderId="8">
      <alignment horizontal="left" wrapText="1" indent="2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9" applyNumberFormat="0" applyAlignment="0" applyProtection="0"/>
    <xf numFmtId="0" fontId="12" fillId="20" borderId="10" applyNumberFormat="0" applyAlignment="0" applyProtection="0"/>
    <xf numFmtId="0" fontId="1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21" borderId="15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6" applyNumberFormat="0" applyFont="0" applyAlignment="0" applyProtection="0"/>
    <xf numFmtId="9" fontId="0" fillId="0" borderId="0" applyFont="0" applyFill="0" applyBorder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2" fontId="26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2" fontId="26" fillId="0" borderId="0" xfId="0" applyNumberFormat="1" applyFont="1" applyAlignment="1" applyProtection="1">
      <alignment/>
      <protection locked="0"/>
    </xf>
    <xf numFmtId="2" fontId="26" fillId="0" borderId="0" xfId="0" applyNumberFormat="1" applyFont="1" applyAlignment="1" applyProtection="1">
      <alignment horizontal="center"/>
      <protection locked="0"/>
    </xf>
    <xf numFmtId="2" fontId="26" fillId="0" borderId="0" xfId="0" applyNumberFormat="1" applyFont="1" applyFill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2" fontId="5" fillId="24" borderId="0" xfId="0" applyNumberFormat="1" applyFont="1" applyFill="1" applyAlignment="1" applyProtection="1">
      <alignment vertical="top" wrapText="1"/>
      <protection locked="0"/>
    </xf>
    <xf numFmtId="2" fontId="5" fillId="24" borderId="0" xfId="0" applyNumberFormat="1" applyFont="1" applyFill="1" applyAlignment="1" applyProtection="1">
      <alignment horizontal="center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2" fontId="5" fillId="24" borderId="0" xfId="0" applyNumberFormat="1" applyFont="1" applyFill="1" applyAlignment="1" applyProtection="1">
      <alignment/>
      <protection locked="0"/>
    </xf>
    <xf numFmtId="2" fontId="5" fillId="0" borderId="0" xfId="0" applyNumberFormat="1" applyFont="1" applyFill="1" applyAlignment="1" applyProtection="1">
      <alignment horizontal="center"/>
      <protection locked="0"/>
    </xf>
    <xf numFmtId="2" fontId="3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8" xfId="0" applyNumberFormat="1" applyFont="1" applyFill="1" applyBorder="1" applyAlignment="1" applyProtection="1">
      <alignment horizontal="center" vertical="center"/>
      <protection locked="0"/>
    </xf>
    <xf numFmtId="2" fontId="36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2" fontId="5" fillId="0" borderId="0" xfId="0" applyNumberFormat="1" applyFont="1" applyFill="1" applyAlignment="1" applyProtection="1">
      <alignment horizontal="center" vertical="top" wrapText="1"/>
      <protection locked="0"/>
    </xf>
    <xf numFmtId="0" fontId="5" fillId="0" borderId="0" xfId="0" applyFont="1" applyAlignment="1">
      <alignment/>
    </xf>
    <xf numFmtId="0" fontId="28" fillId="0" borderId="0" xfId="0" applyFont="1" applyAlignment="1" applyProtection="1">
      <alignment/>
      <protection locked="0"/>
    </xf>
    <xf numFmtId="0" fontId="39" fillId="0" borderId="0" xfId="0" applyFont="1" applyFill="1" applyBorder="1" applyAlignment="1" applyProtection="1">
      <alignment/>
      <protection locked="0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4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20" xfId="0" applyNumberFormat="1" applyFont="1" applyFill="1" applyBorder="1" applyAlignment="1" applyProtection="1">
      <alignment horizontal="center" vertical="center" wrapText="1"/>
      <protection locked="0"/>
    </xf>
    <xf numFmtId="164" fontId="4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164" fontId="4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41" fillId="24" borderId="22" xfId="0" applyNumberFormat="1" applyFont="1" applyFill="1" applyBorder="1" applyAlignment="1" applyProtection="1">
      <alignment horizontal="left" wrapText="1"/>
      <protection locked="0"/>
    </xf>
    <xf numFmtId="49" fontId="41" fillId="24" borderId="23" xfId="0" applyNumberFormat="1" applyFont="1" applyFill="1" applyBorder="1" applyAlignment="1" applyProtection="1">
      <alignment horizontal="left" wrapText="1"/>
      <protection locked="0"/>
    </xf>
    <xf numFmtId="164" fontId="41" fillId="0" borderId="23" xfId="0" applyNumberFormat="1" applyFont="1" applyFill="1" applyBorder="1" applyAlignment="1" applyProtection="1">
      <alignment horizontal="right"/>
      <protection locked="0"/>
    </xf>
    <xf numFmtId="164" fontId="41" fillId="0" borderId="24" xfId="0" applyNumberFormat="1" applyFont="1" applyFill="1" applyBorder="1" applyAlignment="1" applyProtection="1">
      <alignment horizontal="right"/>
      <protection locked="0"/>
    </xf>
    <xf numFmtId="0" fontId="41" fillId="24" borderId="25" xfId="0" applyNumberFormat="1" applyFont="1" applyFill="1" applyBorder="1" applyAlignment="1" applyProtection="1">
      <alignment horizontal="left" wrapText="1"/>
      <protection locked="0"/>
    </xf>
    <xf numFmtId="49" fontId="41" fillId="24" borderId="26" xfId="0" applyNumberFormat="1" applyFont="1" applyFill="1" applyBorder="1" applyAlignment="1" applyProtection="1">
      <alignment horizontal="left" wrapText="1"/>
      <protection locked="0"/>
    </xf>
    <xf numFmtId="164" fontId="41" fillId="0" borderId="26" xfId="0" applyNumberFormat="1" applyFont="1" applyFill="1" applyBorder="1" applyAlignment="1" applyProtection="1">
      <alignment horizontal="right"/>
      <protection locked="0"/>
    </xf>
    <xf numFmtId="164" fontId="41" fillId="0" borderId="2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6" fillId="24" borderId="0" xfId="0" applyFont="1" applyFill="1" applyAlignment="1" applyProtection="1">
      <alignment/>
      <protection locked="0"/>
    </xf>
    <xf numFmtId="49" fontId="45" fillId="21" borderId="18" xfId="38" applyNumberFormat="1" applyFont="1" applyFill="1" applyBorder="1" applyProtection="1">
      <alignment horizontal="center"/>
      <protection/>
    </xf>
    <xf numFmtId="0" fontId="45" fillId="21" borderId="18" xfId="33" applyNumberFormat="1" applyFont="1" applyFill="1" applyBorder="1" applyProtection="1">
      <alignment horizontal="left" wrapText="1"/>
      <protection/>
    </xf>
    <xf numFmtId="4" fontId="45" fillId="21" borderId="18" xfId="39" applyNumberFormat="1" applyFont="1" applyFill="1" applyBorder="1" applyProtection="1">
      <alignment horizontal="right" vertical="center" shrinkToFit="1"/>
      <protection/>
    </xf>
    <xf numFmtId="4" fontId="46" fillId="21" borderId="18" xfId="0" applyNumberFormat="1" applyFont="1" applyFill="1" applyBorder="1" applyAlignment="1">
      <alignment horizontal="right"/>
    </xf>
    <xf numFmtId="0" fontId="45" fillId="21" borderId="18" xfId="34" applyNumberFormat="1" applyFont="1" applyFill="1" applyBorder="1" applyProtection="1">
      <alignment horizontal="left" wrapText="1"/>
      <protection/>
    </xf>
    <xf numFmtId="49" fontId="45" fillId="21" borderId="18" xfId="40" applyNumberFormat="1" applyFont="1" applyFill="1" applyBorder="1" applyProtection="1">
      <alignment horizontal="center" vertical="center"/>
      <protection/>
    </xf>
    <xf numFmtId="166" fontId="45" fillId="21" borderId="18" xfId="42" applyNumberFormat="1" applyFont="1" applyFill="1" applyBorder="1" applyProtection="1">
      <alignment horizontal="right" vertical="center" shrinkToFit="1"/>
      <protection/>
    </xf>
    <xf numFmtId="0" fontId="8" fillId="21" borderId="18" xfId="35" applyNumberFormat="1" applyFont="1" applyFill="1" applyBorder="1" applyAlignment="1" applyProtection="1">
      <alignment horizontal="left" wrapText="1"/>
      <protection/>
    </xf>
    <xf numFmtId="4" fontId="45" fillId="21" borderId="18" xfId="41" applyNumberFormat="1" applyFont="1" applyFill="1" applyBorder="1" applyProtection="1">
      <alignment horizontal="right" shrinkToFit="1"/>
      <protection/>
    </xf>
    <xf numFmtId="49" fontId="45" fillId="0" borderId="18" xfId="38" applyNumberFormat="1" applyFont="1" applyBorder="1" applyProtection="1">
      <alignment horizontal="center"/>
      <protection/>
    </xf>
    <xf numFmtId="0" fontId="8" fillId="0" borderId="18" xfId="35" applyNumberFormat="1" applyFont="1" applyBorder="1" applyAlignment="1" applyProtection="1">
      <alignment horizontal="left" wrapText="1"/>
      <protection/>
    </xf>
    <xf numFmtId="4" fontId="45" fillId="0" borderId="18" xfId="41" applyNumberFormat="1" applyFont="1" applyBorder="1" applyProtection="1">
      <alignment horizontal="right" shrinkToFit="1"/>
      <protection/>
    </xf>
    <xf numFmtId="164" fontId="5" fillId="24" borderId="18" xfId="0" applyNumberFormat="1" applyFont="1" applyFill="1" applyBorder="1" applyAlignment="1" applyProtection="1">
      <alignment horizontal="right"/>
      <protection locked="0"/>
    </xf>
    <xf numFmtId="164" fontId="5" fillId="24" borderId="18" xfId="0" applyNumberFormat="1" applyFont="1" applyFill="1" applyBorder="1" applyAlignment="1" applyProtection="1">
      <alignment horizontal="right"/>
      <protection/>
    </xf>
    <xf numFmtId="4" fontId="46" fillId="24" borderId="18" xfId="0" applyNumberFormat="1" applyFont="1" applyFill="1" applyBorder="1" applyAlignment="1">
      <alignment horizontal="right"/>
    </xf>
    <xf numFmtId="164" fontId="5" fillId="21" borderId="18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/>
      <protection locked="0"/>
    </xf>
    <xf numFmtId="0" fontId="36" fillId="21" borderId="18" xfId="0" applyNumberFormat="1" applyFont="1" applyFill="1" applyBorder="1" applyAlignment="1" applyProtection="1">
      <alignment horizontal="left" wrapText="1"/>
      <protection locked="0"/>
    </xf>
    <xf numFmtId="49" fontId="37" fillId="21" borderId="18" xfId="0" applyNumberFormat="1" applyFont="1" applyFill="1" applyBorder="1" applyAlignment="1" applyProtection="1">
      <alignment horizontal="left" wrapText="1"/>
      <protection locked="0"/>
    </xf>
    <xf numFmtId="49" fontId="5" fillId="21" borderId="18" xfId="0" applyNumberFormat="1" applyFont="1" applyFill="1" applyBorder="1" applyAlignment="1" applyProtection="1">
      <alignment/>
      <protection locked="0"/>
    </xf>
    <xf numFmtId="164" fontId="36" fillId="21" borderId="18" xfId="0" applyNumberFormat="1" applyFont="1" applyFill="1" applyBorder="1" applyAlignment="1" applyProtection="1">
      <alignment horizontal="right"/>
      <protection locked="0"/>
    </xf>
    <xf numFmtId="49" fontId="38" fillId="21" borderId="18" xfId="0" applyNumberFormat="1" applyFont="1" applyFill="1" applyBorder="1" applyAlignment="1" applyProtection="1">
      <alignment horizontal="left" wrapText="1"/>
      <protection locked="0"/>
    </xf>
    <xf numFmtId="49" fontId="36" fillId="21" borderId="18" xfId="0" applyNumberFormat="1" applyFont="1" applyFill="1" applyBorder="1" applyAlignment="1" applyProtection="1">
      <alignment/>
      <protection locked="0"/>
    </xf>
    <xf numFmtId="2" fontId="5" fillId="21" borderId="18" xfId="0" applyNumberFormat="1" applyFont="1" applyFill="1" applyBorder="1" applyAlignment="1" applyProtection="1">
      <alignment/>
      <protection locked="0"/>
    </xf>
    <xf numFmtId="0" fontId="5" fillId="21" borderId="18" xfId="0" applyNumberFormat="1" applyFont="1" applyFill="1" applyBorder="1" applyAlignment="1" applyProtection="1">
      <alignment horizontal="left" wrapText="1"/>
      <protection locked="0"/>
    </xf>
    <xf numFmtId="164" fontId="5" fillId="21" borderId="18" xfId="0" applyNumberFormat="1" applyFont="1" applyFill="1" applyBorder="1" applyAlignment="1" applyProtection="1">
      <alignment horizontal="right"/>
      <protection locked="0"/>
    </xf>
    <xf numFmtId="0" fontId="29" fillId="24" borderId="18" xfId="0" applyNumberFormat="1" applyFont="1" applyFill="1" applyBorder="1" applyAlignment="1" applyProtection="1">
      <alignment horizontal="left" wrapText="1"/>
      <protection locked="0"/>
    </xf>
    <xf numFmtId="49" fontId="30" fillId="24" borderId="18" xfId="0" applyNumberFormat="1" applyFont="1" applyFill="1" applyBorder="1" applyAlignment="1" applyProtection="1">
      <alignment horizontal="left" wrapText="1"/>
      <protection locked="0"/>
    </xf>
    <xf numFmtId="49" fontId="29" fillId="0" borderId="18" xfId="0" applyNumberFormat="1" applyFont="1" applyFill="1" applyBorder="1" applyAlignment="1" applyProtection="1">
      <alignment/>
      <protection locked="0"/>
    </xf>
    <xf numFmtId="164" fontId="29" fillId="0" borderId="18" xfId="0" applyNumberFormat="1" applyFont="1" applyFill="1" applyBorder="1" applyAlignment="1" applyProtection="1">
      <alignment horizontal="right"/>
      <protection locked="0"/>
    </xf>
    <xf numFmtId="0" fontId="5" fillId="24" borderId="18" xfId="0" applyNumberFormat="1" applyFont="1" applyFill="1" applyBorder="1" applyAlignment="1" applyProtection="1">
      <alignment horizontal="left" wrapText="1"/>
      <protection locked="0"/>
    </xf>
    <xf numFmtId="49" fontId="37" fillId="24" borderId="18" xfId="0" applyNumberFormat="1" applyFont="1" applyFill="1" applyBorder="1" applyAlignment="1" applyProtection="1">
      <alignment horizontal="left" wrapText="1"/>
      <protection locked="0"/>
    </xf>
    <xf numFmtId="49" fontId="5" fillId="0" borderId="18" xfId="0" applyNumberFormat="1" applyFont="1" applyFill="1" applyBorder="1" applyAlignment="1" applyProtection="1">
      <alignment/>
      <protection locked="0"/>
    </xf>
    <xf numFmtId="164" fontId="5" fillId="0" borderId="18" xfId="0" applyNumberFormat="1" applyFont="1" applyFill="1" applyBorder="1" applyAlignment="1" applyProtection="1">
      <alignment horizontal="right"/>
      <protection locked="0"/>
    </xf>
    <xf numFmtId="49" fontId="5" fillId="21" borderId="18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 applyProtection="1">
      <alignment horizontal="left" wrapText="1"/>
      <protection locked="0"/>
    </xf>
    <xf numFmtId="49" fontId="37" fillId="0" borderId="18" xfId="0" applyNumberFormat="1" applyFont="1" applyFill="1" applyBorder="1" applyAlignment="1" applyProtection="1">
      <alignment horizontal="left" wrapText="1"/>
      <protection locked="0"/>
    </xf>
    <xf numFmtId="0" fontId="5" fillId="21" borderId="18" xfId="0" applyFont="1" applyFill="1" applyBorder="1" applyAlignment="1">
      <alignment wrapText="1"/>
    </xf>
    <xf numFmtId="165" fontId="5" fillId="21" borderId="18" xfId="0" applyNumberFormat="1" applyFont="1" applyFill="1" applyBorder="1" applyAlignment="1">
      <alignment horizontal="left" wrapText="1"/>
    </xf>
    <xf numFmtId="0" fontId="36" fillId="20" borderId="18" xfId="0" applyNumberFormat="1" applyFont="1" applyFill="1" applyBorder="1" applyAlignment="1" applyProtection="1">
      <alignment horizontal="left" wrapText="1"/>
      <protection locked="0"/>
    </xf>
    <xf numFmtId="49" fontId="38" fillId="20" borderId="18" xfId="0" applyNumberFormat="1" applyFont="1" applyFill="1" applyBorder="1" applyAlignment="1" applyProtection="1">
      <alignment horizontal="left" wrapText="1"/>
      <protection locked="0"/>
    </xf>
    <xf numFmtId="49" fontId="36" fillId="20" borderId="18" xfId="0" applyNumberFormat="1" applyFont="1" applyFill="1" applyBorder="1" applyAlignment="1" applyProtection="1">
      <alignment/>
      <protection locked="0"/>
    </xf>
    <xf numFmtId="164" fontId="36" fillId="20" borderId="18" xfId="0" applyNumberFormat="1" applyFont="1" applyFill="1" applyBorder="1" applyAlignment="1" applyProtection="1">
      <alignment horizontal="right"/>
      <protection locked="0"/>
    </xf>
    <xf numFmtId="49" fontId="36" fillId="0" borderId="18" xfId="0" applyNumberFormat="1" applyFont="1" applyFill="1" applyBorder="1" applyAlignment="1" applyProtection="1">
      <alignment/>
      <protection locked="0"/>
    </xf>
    <xf numFmtId="0" fontId="31" fillId="20" borderId="18" xfId="0" applyNumberFormat="1" applyFont="1" applyFill="1" applyBorder="1" applyAlignment="1" applyProtection="1">
      <alignment horizontal="left" wrapText="1"/>
      <protection locked="0"/>
    </xf>
    <xf numFmtId="49" fontId="32" fillId="20" borderId="18" xfId="0" applyNumberFormat="1" applyFont="1" applyFill="1" applyBorder="1" applyAlignment="1" applyProtection="1">
      <alignment horizontal="left" wrapText="1"/>
      <protection locked="0"/>
    </xf>
    <xf numFmtId="49" fontId="31" fillId="20" borderId="18" xfId="0" applyNumberFormat="1" applyFont="1" applyFill="1" applyBorder="1" applyAlignment="1" applyProtection="1">
      <alignment/>
      <protection locked="0"/>
    </xf>
    <xf numFmtId="164" fontId="31" fillId="20" borderId="18" xfId="0" applyNumberFormat="1" applyFont="1" applyFill="1" applyBorder="1" applyAlignment="1" applyProtection="1">
      <alignment horizontal="right"/>
      <protection locked="0"/>
    </xf>
    <xf numFmtId="164" fontId="38" fillId="21" borderId="18" xfId="0" applyNumberFormat="1" applyFont="1" applyFill="1" applyBorder="1" applyAlignment="1" applyProtection="1">
      <alignment horizontal="right"/>
      <protection locked="0"/>
    </xf>
    <xf numFmtId="49" fontId="5" fillId="24" borderId="18" xfId="0" applyNumberFormat="1" applyFont="1" applyFill="1" applyBorder="1" applyAlignment="1" applyProtection="1">
      <alignment horizontal="left" wrapText="1"/>
      <protection locked="0"/>
    </xf>
    <xf numFmtId="164" fontId="37" fillId="0" borderId="18" xfId="0" applyNumberFormat="1" applyFont="1" applyFill="1" applyBorder="1" applyAlignment="1" applyProtection="1">
      <alignment horizontal="right"/>
      <protection locked="0"/>
    </xf>
    <xf numFmtId="164" fontId="38" fillId="0" borderId="18" xfId="0" applyNumberFormat="1" applyFont="1" applyFill="1" applyBorder="1" applyAlignment="1" applyProtection="1">
      <alignment horizontal="right"/>
      <protection locked="0"/>
    </xf>
    <xf numFmtId="164" fontId="31" fillId="21" borderId="18" xfId="0" applyNumberFormat="1" applyFont="1" applyFill="1" applyBorder="1" applyAlignment="1" applyProtection="1">
      <alignment horizontal="right"/>
      <protection locked="0"/>
    </xf>
    <xf numFmtId="0" fontId="46" fillId="24" borderId="8" xfId="44" applyNumberFormat="1" applyFont="1" applyFill="1" applyProtection="1">
      <alignment horizontal="left" wrapText="1" indent="2"/>
      <protection/>
    </xf>
    <xf numFmtId="0" fontId="46" fillId="21" borderId="8" xfId="44" applyNumberFormat="1" applyFont="1" applyFill="1" applyProtection="1">
      <alignment horizontal="left" wrapText="1" indent="2"/>
      <protection/>
    </xf>
    <xf numFmtId="0" fontId="5" fillId="21" borderId="18" xfId="0" applyFont="1" applyFill="1" applyBorder="1" applyAlignment="1">
      <alignment horizontal="left" vertical="top" wrapText="1"/>
    </xf>
    <xf numFmtId="0" fontId="31" fillId="21" borderId="18" xfId="0" applyNumberFormat="1" applyFont="1" applyFill="1" applyBorder="1" applyAlignment="1" applyProtection="1">
      <alignment horizontal="left" wrapText="1"/>
      <protection locked="0"/>
    </xf>
    <xf numFmtId="49" fontId="32" fillId="21" borderId="18" xfId="0" applyNumberFormat="1" applyFont="1" applyFill="1" applyBorder="1" applyAlignment="1" applyProtection="1">
      <alignment horizontal="left" wrapText="1"/>
      <protection locked="0"/>
    </xf>
    <xf numFmtId="49" fontId="31" fillId="21" borderId="18" xfId="0" applyNumberFormat="1" applyFont="1" applyFill="1" applyBorder="1" applyAlignment="1" applyProtection="1">
      <alignment/>
      <protection locked="0"/>
    </xf>
    <xf numFmtId="2" fontId="26" fillId="22" borderId="0" xfId="0" applyNumberFormat="1" applyFont="1" applyFill="1" applyBorder="1" applyAlignment="1" applyProtection="1">
      <alignment/>
      <protection locked="0"/>
    </xf>
    <xf numFmtId="2" fontId="5" fillId="0" borderId="18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Alignment="1" applyProtection="1">
      <alignment horizontal="center" vertical="center" wrapText="1" shrinkToFit="1"/>
      <protection locked="0"/>
    </xf>
    <xf numFmtId="0" fontId="34" fillId="0" borderId="28" xfId="0" applyFont="1" applyBorder="1" applyAlignment="1" applyProtection="1">
      <alignment horizontal="center" vertical="center" wrapText="1" shrinkToFit="1"/>
      <protection locked="0"/>
    </xf>
    <xf numFmtId="0" fontId="35" fillId="20" borderId="18" xfId="0" applyFont="1" applyFill="1" applyBorder="1" applyAlignment="1" applyProtection="1">
      <alignment horizontal="center" vertical="center"/>
      <protection locked="0"/>
    </xf>
    <xf numFmtId="0" fontId="8" fillId="20" borderId="18" xfId="0" applyFont="1" applyFill="1" applyBorder="1" applyAlignment="1" applyProtection="1">
      <alignment horizontal="center" vertical="center"/>
      <protection locked="0"/>
    </xf>
    <xf numFmtId="4" fontId="35" fillId="2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2" fontId="36" fillId="24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Alignment="1">
      <alignment wrapText="1"/>
    </xf>
    <xf numFmtId="2" fontId="36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2" fontId="5" fillId="0" borderId="0" xfId="0" applyNumberFormat="1" applyFont="1" applyAlignment="1" applyProtection="1">
      <alignment wrapText="1"/>
      <protection locked="0"/>
    </xf>
    <xf numFmtId="0" fontId="28" fillId="0" borderId="0" xfId="0" applyFont="1" applyBorder="1" applyAlignment="1">
      <alignment horizontal="right"/>
    </xf>
    <xf numFmtId="0" fontId="28" fillId="0" borderId="0" xfId="0" applyFont="1" applyFill="1" applyAlignment="1" applyProtection="1">
      <alignment horizontal="center"/>
      <protection locked="0"/>
    </xf>
    <xf numFmtId="0" fontId="42" fillId="0" borderId="0" xfId="0" applyFont="1" applyAlignment="1">
      <alignment horizontal="center" vertical="center" wrapText="1"/>
    </xf>
    <xf numFmtId="0" fontId="5" fillId="0" borderId="0" xfId="0" applyFont="1" applyFill="1" applyAlignment="1" applyProtection="1">
      <alignment horizontal="left" wrapText="1"/>
      <protection locked="0"/>
    </xf>
    <xf numFmtId="0" fontId="5" fillId="0" borderId="0" xfId="0" applyFont="1" applyAlignment="1">
      <alignment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0" xfId="34"/>
    <cellStyle name="xl31" xfId="35"/>
    <cellStyle name="xl36" xfId="36"/>
    <cellStyle name="xl37" xfId="37"/>
    <cellStyle name="xl38" xfId="38"/>
    <cellStyle name="xl43" xfId="39"/>
    <cellStyle name="xl44" xfId="40"/>
    <cellStyle name="xl45" xfId="41"/>
    <cellStyle name="xl46" xfId="42"/>
    <cellStyle name="xl52" xfId="43"/>
    <cellStyle name="xl73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zoomScale="70" zoomScaleNormal="70" zoomScalePageLayoutView="0" workbookViewId="0" topLeftCell="A68">
      <selection activeCell="D19" sqref="D19"/>
    </sheetView>
  </sheetViews>
  <sheetFormatPr defaultColWidth="9.00390625" defaultRowHeight="12.75"/>
  <cols>
    <col min="1" max="1" width="30.25390625" style="14" customWidth="1"/>
    <col min="2" max="2" width="106.875" style="2" customWidth="1"/>
    <col min="3" max="3" width="23.625" style="2" customWidth="1"/>
    <col min="4" max="4" width="29.75390625" style="2" customWidth="1"/>
    <col min="5" max="5" width="17.75390625" style="2" customWidth="1"/>
    <col min="6" max="16384" width="9.125" style="2" customWidth="1"/>
  </cols>
  <sheetData>
    <row r="1" spans="1:5" ht="124.5" customHeight="1">
      <c r="A1" s="122" t="s">
        <v>315</v>
      </c>
      <c r="B1" s="122"/>
      <c r="C1" s="122"/>
      <c r="D1" s="122"/>
      <c r="E1" s="122"/>
    </row>
    <row r="2" spans="2:5" ht="23.25" customHeight="1">
      <c r="B2" s="15"/>
      <c r="C2" s="17" t="s">
        <v>100</v>
      </c>
      <c r="D2" s="18"/>
      <c r="E2" s="18"/>
    </row>
    <row r="3" spans="1:5" ht="18.75" hidden="1">
      <c r="A3" s="19"/>
      <c r="B3" s="15"/>
      <c r="C3" s="127" t="str">
        <f>прил4!C2</f>
        <v>к решению  Совета депутатов
Русско-Лашминского сельского поселения Ковылкинского муниципального района Республики Мордовия «Об исполнении  бюджета Русско-Лашминского сельского поселения Ковылкинского муниципального района за 2019 год»
от 13.04.2020г № 1</v>
      </c>
      <c r="D3" s="128"/>
      <c r="E3" s="128"/>
    </row>
    <row r="4" spans="2:5" ht="18.75">
      <c r="B4" s="15"/>
      <c r="C4" s="128"/>
      <c r="D4" s="128"/>
      <c r="E4" s="128"/>
    </row>
    <row r="5" spans="2:5" ht="18.75">
      <c r="B5" s="8"/>
      <c r="C5" s="128"/>
      <c r="D5" s="128"/>
      <c r="E5" s="128"/>
    </row>
    <row r="6" spans="2:5" ht="18.75">
      <c r="B6" s="8"/>
      <c r="C6" s="128"/>
      <c r="D6" s="128"/>
      <c r="E6" s="128"/>
    </row>
    <row r="7" spans="2:5" ht="57" customHeight="1">
      <c r="B7" s="8"/>
      <c r="C7" s="129"/>
      <c r="D7" s="129"/>
      <c r="E7" s="129"/>
    </row>
    <row r="8" spans="1:5" ht="93" customHeight="1">
      <c r="A8" s="123" t="s">
        <v>314</v>
      </c>
      <c r="B8" s="123"/>
      <c r="C8" s="123"/>
      <c r="D8" s="123"/>
      <c r="E8" s="123"/>
    </row>
    <row r="9" spans="1:5" ht="0.75" customHeight="1" hidden="1">
      <c r="A9" s="21"/>
      <c r="B9" s="21"/>
      <c r="C9" s="21"/>
      <c r="D9" s="21"/>
      <c r="E9" s="21"/>
    </row>
    <row r="10" spans="1:5" ht="18">
      <c r="A10" s="22"/>
      <c r="B10" s="23"/>
      <c r="C10" s="24"/>
      <c r="D10" s="24"/>
      <c r="E10" s="24"/>
    </row>
    <row r="11" spans="1:5" ht="36.75" customHeight="1">
      <c r="A11" s="124" t="s">
        <v>91</v>
      </c>
      <c r="B11" s="124" t="s">
        <v>80</v>
      </c>
      <c r="C11" s="126" t="s">
        <v>156</v>
      </c>
      <c r="D11" s="126" t="s">
        <v>157</v>
      </c>
      <c r="E11" s="126" t="s">
        <v>158</v>
      </c>
    </row>
    <row r="12" spans="1:5" ht="36.75" customHeight="1">
      <c r="A12" s="125"/>
      <c r="B12" s="124"/>
      <c r="C12" s="126"/>
      <c r="D12" s="126"/>
      <c r="E12" s="126" t="s">
        <v>159</v>
      </c>
    </row>
    <row r="13" spans="1:5" ht="18.75">
      <c r="A13" s="61" t="s">
        <v>290</v>
      </c>
      <c r="B13" s="62" t="s">
        <v>247</v>
      </c>
      <c r="C13" s="63">
        <v>1736.3</v>
      </c>
      <c r="D13" s="63">
        <v>1746.8</v>
      </c>
      <c r="E13" s="64">
        <f aca="true" t="shared" si="0" ref="E13:E77">IF(C13=0,"-",IF(C13&lt;0,"-",IF(D13&lt;0,"-",IF(D13/C13&gt;2,"в "&amp;ROUND(D13/C13,1)&amp;" раза",D13/C13*100))))</f>
        <v>100.60473420491851</v>
      </c>
    </row>
    <row r="14" spans="1:5" ht="18.75">
      <c r="A14" s="61" t="s">
        <v>291</v>
      </c>
      <c r="B14" s="65" t="s">
        <v>248</v>
      </c>
      <c r="C14" s="66"/>
      <c r="D14" s="67"/>
      <c r="E14" s="64" t="str">
        <f t="shared" si="0"/>
        <v>-</v>
      </c>
    </row>
    <row r="15" spans="1:5" ht="18.75">
      <c r="A15" s="61" t="s">
        <v>260</v>
      </c>
      <c r="B15" s="68" t="s">
        <v>160</v>
      </c>
      <c r="C15" s="69">
        <v>327.6</v>
      </c>
      <c r="D15" s="69">
        <v>318.3</v>
      </c>
      <c r="E15" s="64">
        <f t="shared" si="0"/>
        <v>97.16117216117216</v>
      </c>
    </row>
    <row r="16" spans="1:5" ht="18.75">
      <c r="A16" s="61" t="s">
        <v>261</v>
      </c>
      <c r="B16" s="68" t="s">
        <v>161</v>
      </c>
      <c r="C16" s="69">
        <v>2.1</v>
      </c>
      <c r="D16" s="69">
        <v>9.7</v>
      </c>
      <c r="E16" s="64" t="str">
        <f t="shared" si="0"/>
        <v>в 4,6 раза</v>
      </c>
    </row>
    <row r="17" spans="1:5" ht="60" customHeight="1">
      <c r="A17" s="61" t="s">
        <v>262</v>
      </c>
      <c r="B17" s="68" t="s">
        <v>162</v>
      </c>
      <c r="C17" s="69">
        <v>2.1</v>
      </c>
      <c r="D17" s="69">
        <v>9.7</v>
      </c>
      <c r="E17" s="64" t="str">
        <f t="shared" si="0"/>
        <v>в 4,6 раза</v>
      </c>
    </row>
    <row r="18" spans="1:5" ht="75" customHeight="1">
      <c r="A18" s="70" t="s">
        <v>263</v>
      </c>
      <c r="B18" s="71" t="s">
        <v>190</v>
      </c>
      <c r="C18" s="72">
        <v>1.6</v>
      </c>
      <c r="D18" s="72">
        <v>9.2</v>
      </c>
      <c r="E18" s="73">
        <v>100</v>
      </c>
    </row>
    <row r="19" spans="1:5" ht="93.75">
      <c r="A19" s="70" t="s">
        <v>264</v>
      </c>
      <c r="B19" s="71" t="s">
        <v>163</v>
      </c>
      <c r="C19" s="72">
        <v>1.6</v>
      </c>
      <c r="D19" s="72">
        <v>9.2</v>
      </c>
      <c r="E19" s="74" t="str">
        <f t="shared" si="0"/>
        <v>в 5,8 раза</v>
      </c>
    </row>
    <row r="20" spans="1:5" ht="75">
      <c r="A20" s="70" t="s">
        <v>265</v>
      </c>
      <c r="B20" s="71" t="s">
        <v>164</v>
      </c>
      <c r="C20" s="72">
        <v>0.2</v>
      </c>
      <c r="D20" s="72">
        <v>0.2</v>
      </c>
      <c r="E20" s="74">
        <f t="shared" si="0"/>
        <v>100</v>
      </c>
    </row>
    <row r="21" spans="1:5" ht="93.75">
      <c r="A21" s="70" t="s">
        <v>266</v>
      </c>
      <c r="B21" s="71" t="s">
        <v>165</v>
      </c>
      <c r="C21" s="72">
        <v>0.4</v>
      </c>
      <c r="D21" s="72">
        <v>0.4</v>
      </c>
      <c r="E21" s="75">
        <f t="shared" si="0"/>
        <v>100</v>
      </c>
    </row>
    <row r="22" spans="1:5" ht="93.75">
      <c r="A22" s="70" t="s">
        <v>300</v>
      </c>
      <c r="B22" s="71" t="s">
        <v>292</v>
      </c>
      <c r="C22" s="72"/>
      <c r="D22" s="72"/>
      <c r="E22" s="74" t="str">
        <f t="shared" si="0"/>
        <v>-</v>
      </c>
    </row>
    <row r="23" spans="1:5" ht="131.25">
      <c r="A23" s="70" t="s">
        <v>301</v>
      </c>
      <c r="B23" s="71" t="s">
        <v>293</v>
      </c>
      <c r="C23" s="72"/>
      <c r="D23" s="72"/>
      <c r="E23" s="74" t="str">
        <f t="shared" si="0"/>
        <v>-</v>
      </c>
    </row>
    <row r="24" spans="1:5" ht="112.5" hidden="1">
      <c r="A24" s="70" t="s">
        <v>302</v>
      </c>
      <c r="B24" s="71" t="s">
        <v>294</v>
      </c>
      <c r="C24" s="72">
        <v>46.09</v>
      </c>
      <c r="D24" s="72">
        <v>46.09</v>
      </c>
      <c r="E24" s="75">
        <f t="shared" si="0"/>
        <v>100</v>
      </c>
    </row>
    <row r="25" spans="1:5" ht="37.5" hidden="1">
      <c r="A25" s="70" t="s">
        <v>267</v>
      </c>
      <c r="B25" s="71" t="s">
        <v>206</v>
      </c>
      <c r="C25" s="72">
        <v>25.01</v>
      </c>
      <c r="D25" s="72">
        <v>25.01</v>
      </c>
      <c r="E25" s="74">
        <f t="shared" si="0"/>
        <v>100</v>
      </c>
    </row>
    <row r="26" spans="1:5" ht="56.25">
      <c r="A26" s="70" t="s">
        <v>268</v>
      </c>
      <c r="B26" s="71" t="s">
        <v>231</v>
      </c>
      <c r="C26" s="72"/>
      <c r="D26" s="72"/>
      <c r="E26" s="74" t="str">
        <f t="shared" si="0"/>
        <v>-</v>
      </c>
    </row>
    <row r="27" spans="1:5" ht="37.5">
      <c r="A27" s="70" t="s">
        <v>309</v>
      </c>
      <c r="B27" s="71" t="s">
        <v>310</v>
      </c>
      <c r="C27" s="72">
        <v>0.06</v>
      </c>
      <c r="D27" s="72">
        <v>0.05</v>
      </c>
      <c r="E27" s="74">
        <f t="shared" si="0"/>
        <v>83.33333333333334</v>
      </c>
    </row>
    <row r="28" spans="1:5" ht="75">
      <c r="A28" s="70" t="s">
        <v>269</v>
      </c>
      <c r="B28" s="71" t="s">
        <v>207</v>
      </c>
      <c r="C28" s="72">
        <v>0.07</v>
      </c>
      <c r="D28" s="72">
        <v>0.07</v>
      </c>
      <c r="E28" s="74">
        <f t="shared" si="0"/>
        <v>100</v>
      </c>
    </row>
    <row r="29" spans="1:5" ht="18.75">
      <c r="A29" s="61" t="s">
        <v>270</v>
      </c>
      <c r="B29" s="68" t="s">
        <v>249</v>
      </c>
      <c r="C29" s="69"/>
      <c r="D29" s="69"/>
      <c r="E29" s="64" t="str">
        <f t="shared" si="0"/>
        <v>-</v>
      </c>
    </row>
    <row r="30" spans="1:5" ht="18.75">
      <c r="A30" s="61" t="s">
        <v>271</v>
      </c>
      <c r="B30" s="68" t="s">
        <v>250</v>
      </c>
      <c r="C30" s="69"/>
      <c r="D30" s="69"/>
      <c r="E30" s="64" t="str">
        <f t="shared" si="0"/>
        <v>-</v>
      </c>
    </row>
    <row r="31" spans="1:5" ht="18.75">
      <c r="A31" s="70" t="s">
        <v>272</v>
      </c>
      <c r="B31" s="71" t="s">
        <v>250</v>
      </c>
      <c r="C31" s="72"/>
      <c r="D31" s="72"/>
      <c r="E31" s="75" t="str">
        <f t="shared" si="0"/>
        <v>-</v>
      </c>
    </row>
    <row r="32" spans="1:5" ht="37.5">
      <c r="A32" s="70" t="s">
        <v>273</v>
      </c>
      <c r="B32" s="71" t="s">
        <v>251</v>
      </c>
      <c r="C32" s="72"/>
      <c r="D32" s="72"/>
      <c r="E32" s="74" t="str">
        <f t="shared" si="0"/>
        <v>-</v>
      </c>
    </row>
    <row r="33" spans="1:5" ht="18.75">
      <c r="A33" s="70" t="s">
        <v>274</v>
      </c>
      <c r="B33" s="71" t="s">
        <v>252</v>
      </c>
      <c r="C33" s="72"/>
      <c r="D33" s="72"/>
      <c r="E33" s="74" t="str">
        <f t="shared" si="0"/>
        <v>-</v>
      </c>
    </row>
    <row r="34" spans="1:5" ht="18.75">
      <c r="A34" s="61" t="s">
        <v>275</v>
      </c>
      <c r="B34" s="68" t="s">
        <v>166</v>
      </c>
      <c r="C34" s="69">
        <v>325.5</v>
      </c>
      <c r="D34" s="69">
        <v>308.5</v>
      </c>
      <c r="E34" s="64">
        <f t="shared" si="0"/>
        <v>94.77726574500768</v>
      </c>
    </row>
    <row r="35" spans="1:5" ht="18.75">
      <c r="A35" s="61" t="s">
        <v>276</v>
      </c>
      <c r="B35" s="68" t="s">
        <v>167</v>
      </c>
      <c r="C35" s="69">
        <v>99.5</v>
      </c>
      <c r="D35" s="69">
        <v>115.7</v>
      </c>
      <c r="E35" s="64">
        <f t="shared" si="0"/>
        <v>116.28140703517589</v>
      </c>
    </row>
    <row r="36" spans="1:5" ht="37.5">
      <c r="A36" s="70" t="s">
        <v>277</v>
      </c>
      <c r="B36" s="71" t="s">
        <v>168</v>
      </c>
      <c r="C36" s="72">
        <v>99.5</v>
      </c>
      <c r="D36" s="72">
        <v>115.7</v>
      </c>
      <c r="E36" s="75">
        <f t="shared" si="0"/>
        <v>116.28140703517589</v>
      </c>
    </row>
    <row r="37" spans="1:5" ht="75">
      <c r="A37" s="70" t="s">
        <v>278</v>
      </c>
      <c r="B37" s="71" t="s">
        <v>169</v>
      </c>
      <c r="C37" s="72">
        <v>99.1</v>
      </c>
      <c r="D37" s="72">
        <v>115.4</v>
      </c>
      <c r="E37" s="74">
        <f t="shared" si="0"/>
        <v>116.44803229061556</v>
      </c>
    </row>
    <row r="38" spans="1:5" ht="56.25">
      <c r="A38" s="70" t="s">
        <v>279</v>
      </c>
      <c r="B38" s="71" t="s">
        <v>170</v>
      </c>
      <c r="C38" s="72">
        <v>0.4</v>
      </c>
      <c r="D38" s="72">
        <v>0.3</v>
      </c>
      <c r="E38" s="74">
        <f t="shared" si="0"/>
        <v>74.99999999999999</v>
      </c>
    </row>
    <row r="39" spans="1:5" ht="18.75">
      <c r="A39" s="61" t="s">
        <v>280</v>
      </c>
      <c r="B39" s="68" t="s">
        <v>171</v>
      </c>
      <c r="C39" s="69">
        <v>226</v>
      </c>
      <c r="D39" s="69">
        <v>192.8</v>
      </c>
      <c r="E39" s="64">
        <f t="shared" si="0"/>
        <v>85.30973451327434</v>
      </c>
    </row>
    <row r="40" spans="1:5" ht="18.75">
      <c r="A40" s="61" t="s">
        <v>281</v>
      </c>
      <c r="B40" s="68" t="s">
        <v>172</v>
      </c>
      <c r="C40" s="69">
        <v>45.4</v>
      </c>
      <c r="D40" s="69">
        <v>81.3</v>
      </c>
      <c r="E40" s="64">
        <f t="shared" si="0"/>
        <v>179.07488986784142</v>
      </c>
    </row>
    <row r="41" spans="1:5" ht="37.5">
      <c r="A41" s="70" t="s">
        <v>282</v>
      </c>
      <c r="B41" s="71" t="s">
        <v>173</v>
      </c>
      <c r="C41" s="72">
        <v>45.4</v>
      </c>
      <c r="D41" s="72">
        <v>81.3</v>
      </c>
      <c r="E41" s="74">
        <f t="shared" si="0"/>
        <v>179.07488986784142</v>
      </c>
    </row>
    <row r="42" spans="1:5" s="60" customFormat="1" ht="56.25">
      <c r="A42" s="70" t="s">
        <v>283</v>
      </c>
      <c r="B42" s="71" t="s">
        <v>174</v>
      </c>
      <c r="C42" s="72">
        <v>45.35</v>
      </c>
      <c r="D42" s="72">
        <v>81.28</v>
      </c>
      <c r="E42" s="74">
        <f t="shared" si="0"/>
        <v>179.2282249173098</v>
      </c>
    </row>
    <row r="43" spans="1:5" s="60" customFormat="1" ht="37.5">
      <c r="A43" s="70" t="s">
        <v>284</v>
      </c>
      <c r="B43" s="71" t="s">
        <v>175</v>
      </c>
      <c r="C43" s="72">
        <v>0.05</v>
      </c>
      <c r="D43" s="72">
        <v>0.01</v>
      </c>
      <c r="E43" s="75">
        <f t="shared" si="0"/>
        <v>20</v>
      </c>
    </row>
    <row r="44" spans="1:5" ht="18.75">
      <c r="A44" s="61" t="s">
        <v>285</v>
      </c>
      <c r="B44" s="68" t="s">
        <v>176</v>
      </c>
      <c r="C44" s="69">
        <v>180.6</v>
      </c>
      <c r="D44" s="69">
        <v>111.5</v>
      </c>
      <c r="E44" s="64">
        <f t="shared" si="0"/>
        <v>61.73864894795128</v>
      </c>
    </row>
    <row r="45" spans="1:5" ht="37.5" hidden="1">
      <c r="A45" s="70" t="s">
        <v>286</v>
      </c>
      <c r="B45" s="71" t="s">
        <v>177</v>
      </c>
      <c r="C45" s="72">
        <v>228500</v>
      </c>
      <c r="D45" s="72">
        <v>126540.44</v>
      </c>
      <c r="E45" s="75"/>
    </row>
    <row r="46" spans="1:5" s="60" customFormat="1" ht="56.25">
      <c r="A46" s="70" t="s">
        <v>287</v>
      </c>
      <c r="B46" s="71" t="s">
        <v>178</v>
      </c>
      <c r="C46" s="72">
        <v>179</v>
      </c>
      <c r="D46" s="72">
        <v>109.9</v>
      </c>
      <c r="E46" s="75">
        <f t="shared" si="0"/>
        <v>61.39664804469274</v>
      </c>
    </row>
    <row r="47" spans="1:5" s="60" customFormat="1" ht="37.5">
      <c r="A47" s="70" t="s">
        <v>288</v>
      </c>
      <c r="B47" s="71" t="s">
        <v>179</v>
      </c>
      <c r="C47" s="72">
        <v>1.6</v>
      </c>
      <c r="D47" s="72">
        <v>1.6</v>
      </c>
      <c r="E47" s="74">
        <f t="shared" si="0"/>
        <v>100</v>
      </c>
    </row>
    <row r="48" spans="1:5" ht="18.75">
      <c r="A48" s="61" t="s">
        <v>318</v>
      </c>
      <c r="B48" s="68" t="s">
        <v>160</v>
      </c>
      <c r="C48" s="69">
        <v>65.1</v>
      </c>
      <c r="D48" s="69">
        <v>106.1</v>
      </c>
      <c r="E48" s="64">
        <f t="shared" si="0"/>
        <v>162.98003072196622</v>
      </c>
    </row>
    <row r="49" spans="1:5" ht="37.5">
      <c r="A49" s="61" t="s">
        <v>319</v>
      </c>
      <c r="B49" s="68" t="s">
        <v>180</v>
      </c>
      <c r="C49" s="69"/>
      <c r="D49" s="69"/>
      <c r="E49" s="76" t="str">
        <f t="shared" si="0"/>
        <v>-</v>
      </c>
    </row>
    <row r="50" spans="1:5" ht="75">
      <c r="A50" s="61" t="s">
        <v>320</v>
      </c>
      <c r="B50" s="68" t="s">
        <v>191</v>
      </c>
      <c r="C50" s="69"/>
      <c r="D50" s="69"/>
      <c r="E50" s="64" t="str">
        <f t="shared" si="0"/>
        <v>-</v>
      </c>
    </row>
    <row r="51" spans="1:7" ht="75">
      <c r="A51" s="61" t="s">
        <v>321</v>
      </c>
      <c r="B51" s="68" t="s">
        <v>295</v>
      </c>
      <c r="C51" s="69"/>
      <c r="D51" s="69"/>
      <c r="E51" s="64" t="str">
        <f t="shared" si="0"/>
        <v>-</v>
      </c>
      <c r="G51" s="20"/>
    </row>
    <row r="52" spans="1:5" ht="75">
      <c r="A52" s="70" t="s">
        <v>322</v>
      </c>
      <c r="B52" s="71" t="s">
        <v>296</v>
      </c>
      <c r="C52" s="72"/>
      <c r="D52" s="72"/>
      <c r="E52" s="75" t="str">
        <f t="shared" si="0"/>
        <v>-</v>
      </c>
    </row>
    <row r="53" spans="1:5" ht="75">
      <c r="A53" s="70" t="s">
        <v>323</v>
      </c>
      <c r="B53" s="71" t="s">
        <v>296</v>
      </c>
      <c r="C53" s="72"/>
      <c r="D53" s="72"/>
      <c r="E53" s="75" t="str">
        <f t="shared" si="0"/>
        <v>-</v>
      </c>
    </row>
    <row r="54" spans="1:5" ht="75">
      <c r="A54" s="61" t="s">
        <v>324</v>
      </c>
      <c r="B54" s="68" t="s">
        <v>238</v>
      </c>
      <c r="C54" s="69"/>
      <c r="D54" s="69"/>
      <c r="E54" s="76" t="str">
        <f t="shared" si="0"/>
        <v>-</v>
      </c>
    </row>
    <row r="55" spans="1:5" ht="56.25">
      <c r="A55" s="70" t="s">
        <v>325</v>
      </c>
      <c r="B55" s="71" t="s">
        <v>239</v>
      </c>
      <c r="C55" s="72"/>
      <c r="D55" s="72"/>
      <c r="E55" s="75" t="str">
        <f t="shared" si="0"/>
        <v>-</v>
      </c>
    </row>
    <row r="56" spans="1:5" ht="75">
      <c r="A56" s="61" t="s">
        <v>326</v>
      </c>
      <c r="B56" s="68" t="s">
        <v>253</v>
      </c>
      <c r="C56" s="69"/>
      <c r="D56" s="69" t="s">
        <v>289</v>
      </c>
      <c r="E56" s="64" t="str">
        <f t="shared" si="0"/>
        <v>-</v>
      </c>
    </row>
    <row r="57" spans="1:5" ht="75">
      <c r="A57" s="70" t="s">
        <v>327</v>
      </c>
      <c r="B57" s="71" t="s">
        <v>254</v>
      </c>
      <c r="C57" s="72"/>
      <c r="D57" s="72" t="s">
        <v>289</v>
      </c>
      <c r="E57" s="74" t="str">
        <f t="shared" si="0"/>
        <v>-</v>
      </c>
    </row>
    <row r="58" spans="1:5" ht="75">
      <c r="A58" s="70" t="s">
        <v>328</v>
      </c>
      <c r="B58" s="71" t="s">
        <v>255</v>
      </c>
      <c r="C58" s="72"/>
      <c r="D58" s="72" t="s">
        <v>289</v>
      </c>
      <c r="E58" s="75" t="str">
        <f t="shared" si="0"/>
        <v>-</v>
      </c>
    </row>
    <row r="59" spans="1:5" ht="18.75">
      <c r="A59" s="61" t="s">
        <v>329</v>
      </c>
      <c r="B59" s="68" t="s">
        <v>311</v>
      </c>
      <c r="C59" s="69"/>
      <c r="D59" s="69"/>
      <c r="E59" s="76" t="str">
        <f t="shared" si="0"/>
        <v>-</v>
      </c>
    </row>
    <row r="60" spans="1:5" ht="18.75">
      <c r="A60" s="61" t="s">
        <v>330</v>
      </c>
      <c r="B60" s="68" t="s">
        <v>311</v>
      </c>
      <c r="C60" s="69"/>
      <c r="D60" s="69"/>
      <c r="E60" s="64" t="str">
        <f t="shared" si="0"/>
        <v>-</v>
      </c>
    </row>
    <row r="61" spans="1:5" ht="18.75">
      <c r="A61" s="61" t="s">
        <v>331</v>
      </c>
      <c r="B61" s="68" t="s">
        <v>311</v>
      </c>
      <c r="C61" s="72"/>
      <c r="D61" s="72"/>
      <c r="E61" s="75" t="str">
        <f t="shared" si="0"/>
        <v>-</v>
      </c>
    </row>
    <row r="62" spans="1:5" ht="18.75">
      <c r="A62" s="61" t="s">
        <v>332</v>
      </c>
      <c r="B62" s="68" t="s">
        <v>311</v>
      </c>
      <c r="C62" s="72"/>
      <c r="D62" s="72"/>
      <c r="E62" s="74" t="str">
        <f t="shared" si="0"/>
        <v>-</v>
      </c>
    </row>
    <row r="63" spans="1:5" ht="37.5">
      <c r="A63" s="61" t="s">
        <v>333</v>
      </c>
      <c r="B63" s="68" t="s">
        <v>256</v>
      </c>
      <c r="C63" s="69"/>
      <c r="D63" s="69"/>
      <c r="E63" s="64"/>
    </row>
    <row r="64" spans="1:5" ht="56.25">
      <c r="A64" s="70" t="s">
        <v>334</v>
      </c>
      <c r="B64" s="71" t="s">
        <v>257</v>
      </c>
      <c r="C64" s="72"/>
      <c r="D64" s="72"/>
      <c r="E64" s="74"/>
    </row>
    <row r="65" spans="1:5" ht="56.25">
      <c r="A65" s="70" t="s">
        <v>335</v>
      </c>
      <c r="B65" s="71" t="s">
        <v>258</v>
      </c>
      <c r="C65" s="72"/>
      <c r="D65" s="72"/>
      <c r="E65" s="74"/>
    </row>
    <row r="66" spans="1:5" ht="18.75">
      <c r="A66" s="61" t="s">
        <v>336</v>
      </c>
      <c r="B66" s="68" t="s">
        <v>297</v>
      </c>
      <c r="C66" s="69">
        <v>0.1</v>
      </c>
      <c r="D66" s="69">
        <v>20</v>
      </c>
      <c r="E66" s="74" t="s">
        <v>353</v>
      </c>
    </row>
    <row r="67" spans="1:5" ht="37.5">
      <c r="A67" s="70" t="s">
        <v>337</v>
      </c>
      <c r="B67" s="71" t="s">
        <v>298</v>
      </c>
      <c r="C67" s="72">
        <v>0.1</v>
      </c>
      <c r="D67" s="72">
        <v>20</v>
      </c>
      <c r="E67" s="74" t="s">
        <v>353</v>
      </c>
    </row>
    <row r="68" spans="1:5" ht="37.5">
      <c r="A68" s="70" t="s">
        <v>338</v>
      </c>
      <c r="B68" s="71" t="s">
        <v>299</v>
      </c>
      <c r="C68" s="72">
        <v>0.1</v>
      </c>
      <c r="D68" s="72">
        <v>20</v>
      </c>
      <c r="E68" s="74"/>
    </row>
    <row r="69" spans="1:5" ht="18.75">
      <c r="A69" s="61" t="s">
        <v>339</v>
      </c>
      <c r="B69" s="68" t="s">
        <v>41</v>
      </c>
      <c r="C69" s="69">
        <v>1408.6</v>
      </c>
      <c r="D69" s="69">
        <v>1408.6</v>
      </c>
      <c r="E69" s="76">
        <f t="shared" si="0"/>
        <v>100</v>
      </c>
    </row>
    <row r="70" spans="1:5" ht="37.5">
      <c r="A70" s="61" t="s">
        <v>340</v>
      </c>
      <c r="B70" s="68" t="s">
        <v>181</v>
      </c>
      <c r="C70" s="69">
        <v>1408.6</v>
      </c>
      <c r="D70" s="69">
        <v>1408.6</v>
      </c>
      <c r="E70" s="76">
        <f t="shared" si="0"/>
        <v>100</v>
      </c>
    </row>
    <row r="71" spans="1:5" ht="18.75">
      <c r="A71" s="61" t="s">
        <v>341</v>
      </c>
      <c r="B71" s="68" t="s">
        <v>182</v>
      </c>
      <c r="C71" s="69">
        <v>750.5</v>
      </c>
      <c r="D71" s="69">
        <v>750.5</v>
      </c>
      <c r="E71" s="76">
        <f t="shared" si="0"/>
        <v>100</v>
      </c>
    </row>
    <row r="72" spans="1:5" ht="18.75">
      <c r="A72" s="70" t="s">
        <v>342</v>
      </c>
      <c r="B72" s="71" t="s">
        <v>0</v>
      </c>
      <c r="C72" s="72">
        <v>750.5</v>
      </c>
      <c r="D72" s="72">
        <v>750.5</v>
      </c>
      <c r="E72" s="74">
        <f t="shared" si="0"/>
        <v>100</v>
      </c>
    </row>
    <row r="73" spans="1:5" ht="18.75">
      <c r="A73" s="70" t="s">
        <v>343</v>
      </c>
      <c r="B73" s="71" t="s">
        <v>183</v>
      </c>
      <c r="C73" s="72">
        <v>750.5</v>
      </c>
      <c r="D73" s="72">
        <v>750.5</v>
      </c>
      <c r="E73" s="74">
        <f t="shared" si="0"/>
        <v>100</v>
      </c>
    </row>
    <row r="74" spans="1:5" ht="18.75">
      <c r="A74" s="61" t="s">
        <v>344</v>
      </c>
      <c r="B74" s="68" t="s">
        <v>184</v>
      </c>
      <c r="C74" s="69">
        <v>75.6</v>
      </c>
      <c r="D74" s="69">
        <v>75.6</v>
      </c>
      <c r="E74" s="76">
        <f t="shared" si="0"/>
        <v>100</v>
      </c>
    </row>
    <row r="75" spans="1:5" ht="37.5">
      <c r="A75" s="70" t="s">
        <v>345</v>
      </c>
      <c r="B75" s="71" t="s">
        <v>185</v>
      </c>
      <c r="C75" s="72">
        <v>0.1</v>
      </c>
      <c r="D75" s="72">
        <v>0.1</v>
      </c>
      <c r="E75" s="74">
        <f t="shared" si="0"/>
        <v>100</v>
      </c>
    </row>
    <row r="76" spans="1:5" ht="37.5">
      <c r="A76" s="70" t="s">
        <v>346</v>
      </c>
      <c r="B76" s="71" t="s">
        <v>104</v>
      </c>
      <c r="C76" s="72">
        <v>75.5</v>
      </c>
      <c r="D76" s="72">
        <v>75.5</v>
      </c>
      <c r="E76" s="74">
        <f t="shared" si="0"/>
        <v>100</v>
      </c>
    </row>
    <row r="77" spans="1:5" ht="37.5">
      <c r="A77" s="70" t="s">
        <v>347</v>
      </c>
      <c r="B77" s="71" t="s">
        <v>186</v>
      </c>
      <c r="C77" s="72">
        <v>75.5</v>
      </c>
      <c r="D77" s="72">
        <v>75.5</v>
      </c>
      <c r="E77" s="74">
        <f t="shared" si="0"/>
        <v>100</v>
      </c>
    </row>
    <row r="78" spans="1:5" ht="37.5">
      <c r="A78" s="70" t="s">
        <v>348</v>
      </c>
      <c r="B78" s="71" t="s">
        <v>187</v>
      </c>
      <c r="C78" s="72">
        <v>75.5</v>
      </c>
      <c r="D78" s="72">
        <v>75.5</v>
      </c>
      <c r="E78" s="74">
        <f aca="true" t="shared" si="1" ref="E78:E83">IF(C78=0,"-",IF(C78&lt;0,"-",IF(D78&lt;0,"-",IF(D78/C78&gt;2,"в "&amp;ROUND(D78/C78,1)&amp;" раза",D78/C78*100))))</f>
        <v>100</v>
      </c>
    </row>
    <row r="79" spans="1:5" ht="18.75">
      <c r="A79" s="61" t="s">
        <v>349</v>
      </c>
      <c r="B79" s="68" t="s">
        <v>113</v>
      </c>
      <c r="C79" s="69">
        <v>582.5</v>
      </c>
      <c r="D79" s="69">
        <v>582.5</v>
      </c>
      <c r="E79" s="76">
        <f t="shared" si="1"/>
        <v>100</v>
      </c>
    </row>
    <row r="80" spans="1:5" ht="56.25">
      <c r="A80" s="70" t="s">
        <v>350</v>
      </c>
      <c r="B80" s="71" t="s">
        <v>188</v>
      </c>
      <c r="C80" s="72">
        <v>192.8</v>
      </c>
      <c r="D80" s="72">
        <v>192.8</v>
      </c>
      <c r="E80" s="74">
        <f t="shared" si="1"/>
        <v>100</v>
      </c>
    </row>
    <row r="81" spans="1:5" ht="56.25">
      <c r="A81" s="70" t="s">
        <v>351</v>
      </c>
      <c r="B81" s="71" t="s">
        <v>189</v>
      </c>
      <c r="C81" s="72">
        <v>192.8</v>
      </c>
      <c r="D81" s="72">
        <v>192.8</v>
      </c>
      <c r="E81" s="74">
        <f t="shared" si="1"/>
        <v>100</v>
      </c>
    </row>
    <row r="82" spans="1:5" ht="56.25">
      <c r="A82" s="70" t="s">
        <v>349</v>
      </c>
      <c r="B82" s="71" t="s">
        <v>189</v>
      </c>
      <c r="C82" s="72">
        <v>389.6</v>
      </c>
      <c r="D82" s="72">
        <v>389.6</v>
      </c>
      <c r="E82" s="74">
        <f t="shared" si="1"/>
        <v>100</v>
      </c>
    </row>
    <row r="83" spans="1:5" ht="56.25">
      <c r="A83" s="70" t="s">
        <v>352</v>
      </c>
      <c r="B83" s="71" t="s">
        <v>189</v>
      </c>
      <c r="C83" s="72">
        <v>389.6</v>
      </c>
      <c r="D83" s="72">
        <v>389.6</v>
      </c>
      <c r="E83" s="74">
        <f t="shared" si="1"/>
        <v>100</v>
      </c>
    </row>
    <row r="84" ht="18">
      <c r="C84" s="59"/>
    </row>
  </sheetData>
  <sheetProtection formatCells="0" formatColumns="0" formatRows="0" insertColumns="0" insertRows="0"/>
  <mergeCells count="8">
    <mergeCell ref="A1:E1"/>
    <mergeCell ref="A8:E8"/>
    <mergeCell ref="A11:A12"/>
    <mergeCell ref="B11:B12"/>
    <mergeCell ref="C11:C12"/>
    <mergeCell ref="D11:D12"/>
    <mergeCell ref="E11:E12"/>
    <mergeCell ref="C3:E7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Zeros="0" zoomScale="85" zoomScaleNormal="85" zoomScalePageLayoutView="0" workbookViewId="0" topLeftCell="A1">
      <selection activeCell="J8" sqref="J8"/>
    </sheetView>
  </sheetViews>
  <sheetFormatPr defaultColWidth="9.00390625" defaultRowHeight="12.75"/>
  <cols>
    <col min="1" max="1" width="61.00390625" style="11" customWidth="1"/>
    <col min="2" max="2" width="4.25390625" style="11" customWidth="1"/>
    <col min="3" max="3" width="4.375" style="11" customWidth="1"/>
    <col min="4" max="4" width="24.75390625" style="7" customWidth="1"/>
    <col min="5" max="5" width="17.25390625" style="7" customWidth="1"/>
    <col min="6" max="6" width="19.75390625" style="7" customWidth="1"/>
    <col min="7" max="16384" width="9.125" style="7" customWidth="1"/>
  </cols>
  <sheetData>
    <row r="1" spans="1:6" ht="18.75" customHeight="1">
      <c r="A1" s="26"/>
      <c r="B1" s="38"/>
      <c r="C1" s="38"/>
      <c r="D1" s="39" t="s">
        <v>229</v>
      </c>
      <c r="E1" s="28"/>
      <c r="F1" s="28"/>
    </row>
    <row r="2" spans="1:6" ht="28.5" customHeight="1">
      <c r="A2" s="26"/>
      <c r="B2" s="38"/>
      <c r="C2" s="38"/>
      <c r="D2" s="133" t="str">
        <f>прил4!C2</f>
        <v>к решению  Совета депутатов
Русско-Лашминского сельского поселения Ковылкинского муниципального района Республики Мордовия «Об исполнении  бюджета Русско-Лашминского сельского поселения Ковылкинского муниципального района за 2019 год»
от 13.04.2020г № 1</v>
      </c>
      <c r="E2" s="134"/>
      <c r="F2" s="134"/>
    </row>
    <row r="3" spans="1:6" ht="18.75" customHeight="1">
      <c r="A3" s="26"/>
      <c r="B3" s="38"/>
      <c r="C3" s="38"/>
      <c r="D3" s="134"/>
      <c r="E3" s="134"/>
      <c r="F3" s="134"/>
    </row>
    <row r="4" spans="1:6" ht="18.75" customHeight="1">
      <c r="A4" s="26"/>
      <c r="B4" s="38"/>
      <c r="C4" s="38"/>
      <c r="D4" s="134"/>
      <c r="E4" s="134"/>
      <c r="F4" s="134"/>
    </row>
    <row r="5" spans="1:6" ht="18.75" customHeight="1">
      <c r="A5" s="26"/>
      <c r="B5" s="38"/>
      <c r="C5" s="38"/>
      <c r="D5" s="134"/>
      <c r="E5" s="134"/>
      <c r="F5" s="134"/>
    </row>
    <row r="6" spans="1:6" ht="15.75">
      <c r="A6" s="26"/>
      <c r="B6" s="38"/>
      <c r="C6" s="131"/>
      <c r="D6" s="134"/>
      <c r="E6" s="134"/>
      <c r="F6" s="134"/>
    </row>
    <row r="7" spans="1:6" ht="10.5" customHeight="1">
      <c r="A7" s="29"/>
      <c r="B7" s="30"/>
      <c r="C7" s="132"/>
      <c r="D7" s="134"/>
      <c r="E7" s="134"/>
      <c r="F7" s="134"/>
    </row>
    <row r="8" spans="1:6" ht="105" customHeight="1">
      <c r="A8" s="130" t="s">
        <v>316</v>
      </c>
      <c r="B8" s="130"/>
      <c r="C8" s="130"/>
      <c r="D8" s="130"/>
      <c r="E8" s="130"/>
      <c r="F8" s="130"/>
    </row>
    <row r="9" spans="1:6" ht="11.25" customHeight="1" hidden="1">
      <c r="A9" s="40"/>
      <c r="B9" s="40"/>
      <c r="C9" s="40"/>
      <c r="D9" s="32"/>
      <c r="E9" s="32"/>
      <c r="F9" s="32"/>
    </row>
    <row r="10" spans="1:6" ht="39.75" customHeight="1">
      <c r="A10" s="35" t="s">
        <v>80</v>
      </c>
      <c r="B10" s="36" t="s">
        <v>82</v>
      </c>
      <c r="C10" s="36" t="s">
        <v>83</v>
      </c>
      <c r="D10" s="36" t="s">
        <v>15</v>
      </c>
      <c r="E10" s="36" t="s">
        <v>114</v>
      </c>
      <c r="F10" s="36" t="s">
        <v>115</v>
      </c>
    </row>
    <row r="11" spans="1:6" ht="15.75">
      <c r="A11" s="78" t="s">
        <v>77</v>
      </c>
      <c r="B11" s="79"/>
      <c r="C11" s="79"/>
      <c r="D11" s="109">
        <f>D12</f>
        <v>1845.148</v>
      </c>
      <c r="E11" s="109">
        <f>E12</f>
        <v>1789.1650000000002</v>
      </c>
      <c r="F11" s="109">
        <f>ROUND(E11/D11*100,0.1)</f>
        <v>97</v>
      </c>
    </row>
    <row r="12" spans="1:6" ht="31.5">
      <c r="A12" s="78" t="s">
        <v>317</v>
      </c>
      <c r="B12" s="79"/>
      <c r="C12" s="79"/>
      <c r="D12" s="109">
        <f>D13+D20+D22+D24+D27+D30+D32</f>
        <v>1845.148</v>
      </c>
      <c r="E12" s="109">
        <f>E13+E20+E22+E24+E27+E30+E32</f>
        <v>1789.1650000000002</v>
      </c>
      <c r="F12" s="109">
        <f aca="true" t="shared" si="0" ref="F12:F26">ROUND(E12/D12*100,0.1)</f>
        <v>97</v>
      </c>
    </row>
    <row r="13" spans="1:6" ht="15.75">
      <c r="A13" s="78" t="s">
        <v>27</v>
      </c>
      <c r="B13" s="82" t="s">
        <v>87</v>
      </c>
      <c r="C13" s="79"/>
      <c r="D13" s="109">
        <f>D14+D15+D16+D18+D19+D17</f>
        <v>1349.799</v>
      </c>
      <c r="E13" s="109">
        <f>E14+E15+E16+E18+E19+E17</f>
        <v>1308.6330000000003</v>
      </c>
      <c r="F13" s="109">
        <f t="shared" si="0"/>
        <v>97</v>
      </c>
    </row>
    <row r="14" spans="1:6" ht="69" customHeight="1">
      <c r="A14" s="110" t="s">
        <v>49</v>
      </c>
      <c r="B14" s="97" t="s">
        <v>87</v>
      </c>
      <c r="C14" s="97" t="s">
        <v>3</v>
      </c>
      <c r="D14" s="111">
        <f>прил3!J17</f>
        <v>83.4</v>
      </c>
      <c r="E14" s="111">
        <f>прил3!K17</f>
        <v>83.4</v>
      </c>
      <c r="F14" s="111">
        <f t="shared" si="0"/>
        <v>100</v>
      </c>
    </row>
    <row r="15" spans="1:6" ht="72.75" customHeight="1">
      <c r="A15" s="110" t="s">
        <v>73</v>
      </c>
      <c r="B15" s="97" t="s">
        <v>87</v>
      </c>
      <c r="C15" s="97" t="s">
        <v>88</v>
      </c>
      <c r="D15" s="111">
        <f>прил3!J27</f>
        <v>1217.5859999999998</v>
      </c>
      <c r="E15" s="111">
        <f>прил3!K27</f>
        <v>1178.39</v>
      </c>
      <c r="F15" s="111">
        <f t="shared" si="0"/>
        <v>97</v>
      </c>
    </row>
    <row r="16" spans="1:6" ht="58.5" customHeight="1">
      <c r="A16" s="110" t="s">
        <v>226</v>
      </c>
      <c r="B16" s="97" t="s">
        <v>87</v>
      </c>
      <c r="C16" s="97" t="s">
        <v>198</v>
      </c>
      <c r="D16" s="111">
        <f>прил3!J57</f>
        <v>16.7</v>
      </c>
      <c r="E16" s="111">
        <f>прил3!K57</f>
        <v>16.7</v>
      </c>
      <c r="F16" s="111">
        <f t="shared" si="0"/>
        <v>100</v>
      </c>
    </row>
    <row r="17" spans="1:6" ht="38.25" customHeight="1">
      <c r="A17" s="110" t="s">
        <v>308</v>
      </c>
      <c r="B17" s="97" t="s">
        <v>87</v>
      </c>
      <c r="C17" s="97" t="s">
        <v>306</v>
      </c>
      <c r="D17" s="111">
        <f>прил3!J62</f>
        <v>0</v>
      </c>
      <c r="E17" s="111">
        <f>прил3!K62</f>
        <v>0</v>
      </c>
      <c r="F17" s="111" t="e">
        <f t="shared" si="0"/>
        <v>#DIV/0!</v>
      </c>
    </row>
    <row r="18" spans="1:6" ht="29.25" customHeight="1">
      <c r="A18" s="110" t="s">
        <v>214</v>
      </c>
      <c r="B18" s="92" t="s">
        <v>87</v>
      </c>
      <c r="C18" s="92" t="s">
        <v>210</v>
      </c>
      <c r="D18" s="111">
        <f>прил3!J65</f>
        <v>2</v>
      </c>
      <c r="E18" s="111">
        <f>прил3!K65</f>
        <v>0</v>
      </c>
      <c r="F18" s="111">
        <f t="shared" si="0"/>
        <v>0</v>
      </c>
    </row>
    <row r="19" spans="1:6" ht="30" customHeight="1">
      <c r="A19" s="110" t="s">
        <v>227</v>
      </c>
      <c r="B19" s="92" t="s">
        <v>87</v>
      </c>
      <c r="C19" s="92" t="s">
        <v>78</v>
      </c>
      <c r="D19" s="111">
        <f>прил3!J71</f>
        <v>30.113</v>
      </c>
      <c r="E19" s="111">
        <f>прил3!K71</f>
        <v>30.143</v>
      </c>
      <c r="F19" s="111">
        <f t="shared" si="0"/>
        <v>100</v>
      </c>
    </row>
    <row r="20" spans="1:6" ht="33.75" customHeight="1">
      <c r="A20" s="78" t="s">
        <v>228</v>
      </c>
      <c r="B20" s="82" t="s">
        <v>3</v>
      </c>
      <c r="C20" s="79"/>
      <c r="D20" s="109">
        <f>D21</f>
        <v>75.5</v>
      </c>
      <c r="E20" s="109">
        <f>E21</f>
        <v>75.5</v>
      </c>
      <c r="F20" s="109">
        <f>ROUND(E20/D20*100,0.1)</f>
        <v>100</v>
      </c>
    </row>
    <row r="21" spans="1:6" ht="32.25" customHeight="1">
      <c r="A21" s="91" t="s">
        <v>29</v>
      </c>
      <c r="B21" s="92" t="s">
        <v>3</v>
      </c>
      <c r="C21" s="92" t="s">
        <v>2</v>
      </c>
      <c r="D21" s="111">
        <f>прил3!J85</f>
        <v>75.5</v>
      </c>
      <c r="E21" s="111">
        <f>прил3!K85</f>
        <v>75.5</v>
      </c>
      <c r="F21" s="111">
        <f t="shared" si="0"/>
        <v>100</v>
      </c>
    </row>
    <row r="22" spans="1:6" ht="31.5">
      <c r="A22" s="78" t="s">
        <v>67</v>
      </c>
      <c r="B22" s="82" t="s">
        <v>2</v>
      </c>
      <c r="C22" s="79"/>
      <c r="D22" s="109">
        <f>D23</f>
        <v>27.9</v>
      </c>
      <c r="E22" s="109">
        <f>E23</f>
        <v>27.9</v>
      </c>
      <c r="F22" s="109"/>
    </row>
    <row r="23" spans="1:6" ht="42.75" customHeight="1">
      <c r="A23" s="91" t="s">
        <v>148</v>
      </c>
      <c r="B23" s="92" t="s">
        <v>2</v>
      </c>
      <c r="C23" s="92" t="s">
        <v>107</v>
      </c>
      <c r="D23" s="111">
        <f>прил3!J92</f>
        <v>27.9</v>
      </c>
      <c r="E23" s="111">
        <f>прил3!K92</f>
        <v>27.9</v>
      </c>
      <c r="F23" s="111"/>
    </row>
    <row r="24" spans="1:6" ht="21" customHeight="1">
      <c r="A24" s="78" t="s">
        <v>105</v>
      </c>
      <c r="B24" s="82" t="s">
        <v>88</v>
      </c>
      <c r="C24" s="79"/>
      <c r="D24" s="109">
        <f>D26+D25</f>
        <v>289.589</v>
      </c>
      <c r="E24" s="109">
        <f>E26+E25</f>
        <v>275.34</v>
      </c>
      <c r="F24" s="109">
        <f t="shared" si="0"/>
        <v>95</v>
      </c>
    </row>
    <row r="25" spans="1:6" ht="21" customHeight="1">
      <c r="A25" s="91" t="s">
        <v>243</v>
      </c>
      <c r="B25" s="97" t="s">
        <v>88</v>
      </c>
      <c r="C25" s="97" t="s">
        <v>5</v>
      </c>
      <c r="D25" s="112">
        <f>прил3!J103</f>
        <v>0</v>
      </c>
      <c r="E25" s="112">
        <f>D25</f>
        <v>0</v>
      </c>
      <c r="F25" s="112"/>
    </row>
    <row r="26" spans="1:6" ht="31.5" customHeight="1">
      <c r="A26" s="91" t="s">
        <v>106</v>
      </c>
      <c r="B26" s="92" t="s">
        <v>88</v>
      </c>
      <c r="C26" s="92" t="s">
        <v>107</v>
      </c>
      <c r="D26" s="111">
        <f>прил3!J107</f>
        <v>289.589</v>
      </c>
      <c r="E26" s="111">
        <f>прил3!K107</f>
        <v>275.34</v>
      </c>
      <c r="F26" s="111">
        <f t="shared" si="0"/>
        <v>95</v>
      </c>
    </row>
    <row r="27" spans="1:6" ht="21" customHeight="1">
      <c r="A27" s="78" t="s">
        <v>33</v>
      </c>
      <c r="B27" s="82" t="s">
        <v>5</v>
      </c>
      <c r="C27" s="79"/>
      <c r="D27" s="109">
        <f>D28</f>
        <v>69.86</v>
      </c>
      <c r="E27" s="109">
        <f>E28</f>
        <v>69.946</v>
      </c>
      <c r="F27" s="109">
        <f>ROUND(E27/D27*100,0.1)</f>
        <v>100</v>
      </c>
    </row>
    <row r="28" spans="1:6" ht="24.75" customHeight="1">
      <c r="A28" s="91" t="s">
        <v>133</v>
      </c>
      <c r="B28" s="92" t="s">
        <v>5</v>
      </c>
      <c r="C28" s="92" t="s">
        <v>3</v>
      </c>
      <c r="D28" s="111">
        <f>прил3!J114</f>
        <v>69.86</v>
      </c>
      <c r="E28" s="111">
        <f>прил3!K114</f>
        <v>69.946</v>
      </c>
      <c r="F28" s="111">
        <f>ROUND(E28/D28*100,0.1)</f>
        <v>100</v>
      </c>
    </row>
    <row r="29" spans="1:6" ht="22.5" customHeight="1">
      <c r="A29" s="96" t="s">
        <v>34</v>
      </c>
      <c r="B29" s="97" t="s">
        <v>5</v>
      </c>
      <c r="C29" s="97" t="s">
        <v>2</v>
      </c>
      <c r="D29" s="111">
        <f>прил3!J131</f>
        <v>0</v>
      </c>
      <c r="E29" s="111">
        <f>прил3!K131</f>
        <v>0</v>
      </c>
      <c r="F29" s="111"/>
    </row>
    <row r="30" spans="1:6" ht="30.75" customHeight="1">
      <c r="A30" s="78" t="s">
        <v>79</v>
      </c>
      <c r="B30" s="82" t="s">
        <v>4</v>
      </c>
      <c r="C30" s="79"/>
      <c r="D30" s="109">
        <f>D31</f>
        <v>31.5</v>
      </c>
      <c r="E30" s="109">
        <f>E31</f>
        <v>31.5</v>
      </c>
      <c r="F30" s="109">
        <f>ROUND(E30/D30*100,0.1)</f>
        <v>100</v>
      </c>
    </row>
    <row r="31" spans="1:6" ht="28.5" customHeight="1">
      <c r="A31" s="91" t="s">
        <v>42</v>
      </c>
      <c r="B31" s="92" t="s">
        <v>4</v>
      </c>
      <c r="C31" s="92" t="s">
        <v>87</v>
      </c>
      <c r="D31" s="111">
        <f>прил3!J169</f>
        <v>31.5</v>
      </c>
      <c r="E31" s="111">
        <f>прил3!K169</f>
        <v>31.5</v>
      </c>
      <c r="F31" s="111">
        <f>ROUND(E31/D31*100,0.1)</f>
        <v>100</v>
      </c>
    </row>
    <row r="32" spans="1:6" ht="50.25" customHeight="1">
      <c r="A32" s="78" t="s">
        <v>44</v>
      </c>
      <c r="B32" s="82" t="s">
        <v>78</v>
      </c>
      <c r="C32" s="79"/>
      <c r="D32" s="109">
        <f>D33</f>
        <v>1</v>
      </c>
      <c r="E32" s="109">
        <f>E33</f>
        <v>0.346</v>
      </c>
      <c r="F32" s="94">
        <f>ROUND(E32/D32*100,0.1)</f>
        <v>35</v>
      </c>
    </row>
    <row r="33" spans="1:6" ht="38.25" customHeight="1">
      <c r="A33" s="91" t="s">
        <v>10</v>
      </c>
      <c r="B33" s="92" t="s">
        <v>78</v>
      </c>
      <c r="C33" s="92" t="s">
        <v>87</v>
      </c>
      <c r="D33" s="111">
        <f>прил3!J181</f>
        <v>1</v>
      </c>
      <c r="E33" s="111">
        <f>прил3!K181</f>
        <v>0.346</v>
      </c>
      <c r="F33" s="94">
        <f>ROUND(E33/D33*100,0.1)</f>
        <v>35</v>
      </c>
    </row>
  </sheetData>
  <sheetProtection formatCells="0" formatColumns="0" formatRows="0" insertColumns="0" insertRows="0" insertHyperlinks="0" autoFilter="0"/>
  <autoFilter ref="A10:F33"/>
  <mergeCells count="3">
    <mergeCell ref="A8:F8"/>
    <mergeCell ref="C6:C7"/>
    <mergeCell ref="D2:F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showZeros="0" zoomScale="85" zoomScaleNormal="85" zoomScalePageLayoutView="0" workbookViewId="0" topLeftCell="A121">
      <selection activeCell="L125" sqref="L125"/>
    </sheetView>
  </sheetViews>
  <sheetFormatPr defaultColWidth="9.00390625" defaultRowHeight="12.75"/>
  <cols>
    <col min="1" max="1" width="55.875" style="9" customWidth="1"/>
    <col min="2" max="2" width="5.75390625" style="10" customWidth="1"/>
    <col min="3" max="3" width="4.00390625" style="9" bestFit="1" customWidth="1"/>
    <col min="4" max="4" width="4.625" style="9" bestFit="1" customWidth="1"/>
    <col min="5" max="5" width="5.25390625" style="9" customWidth="1"/>
    <col min="6" max="7" width="3.625" style="9" customWidth="1"/>
    <col min="8" max="8" width="7.625" style="9" bestFit="1" customWidth="1"/>
    <col min="9" max="9" width="4.375" style="9" bestFit="1" customWidth="1"/>
    <col min="10" max="10" width="19.625" style="11" customWidth="1"/>
    <col min="11" max="11" width="18.00390625" style="7" customWidth="1"/>
    <col min="12" max="12" width="17.125" style="7" customWidth="1"/>
    <col min="13" max="16384" width="9.125" style="7" customWidth="1"/>
  </cols>
  <sheetData>
    <row r="1" spans="1:12" ht="29.25" customHeight="1">
      <c r="A1" s="26"/>
      <c r="B1" s="27"/>
      <c r="C1" s="26"/>
      <c r="D1" s="26"/>
      <c r="E1" s="26"/>
      <c r="F1" s="26"/>
      <c r="G1" s="26"/>
      <c r="H1" s="26"/>
      <c r="I1" s="137" t="s">
        <v>1</v>
      </c>
      <c r="J1" s="134"/>
      <c r="K1" s="134"/>
      <c r="L1" s="134"/>
    </row>
    <row r="2" spans="1:12" ht="15.75">
      <c r="A2" s="26"/>
      <c r="B2" s="27"/>
      <c r="C2" s="26"/>
      <c r="D2" s="26"/>
      <c r="E2" s="26"/>
      <c r="F2" s="26"/>
      <c r="G2" s="26"/>
      <c r="H2" s="26"/>
      <c r="I2" s="136" t="str">
        <f>прил4!C2</f>
        <v>к решению  Совета депутатов
Русско-Лашминского сельского поселения Ковылкинского муниципального района Республики Мордовия «Об исполнении  бюджета Русско-Лашминского сельского поселения Ковылкинского муниципального района за 2019 год»
от 13.04.2020г № 1</v>
      </c>
      <c r="J2" s="134"/>
      <c r="K2" s="134"/>
      <c r="L2" s="134"/>
    </row>
    <row r="3" spans="1:12" ht="15.75">
      <c r="A3" s="26"/>
      <c r="B3" s="27"/>
      <c r="C3" s="26"/>
      <c r="D3" s="26"/>
      <c r="E3" s="26"/>
      <c r="F3" s="26"/>
      <c r="G3" s="26"/>
      <c r="H3" s="26"/>
      <c r="I3" s="134"/>
      <c r="J3" s="134"/>
      <c r="K3" s="134"/>
      <c r="L3" s="134"/>
    </row>
    <row r="4" spans="1:12" ht="15.75">
      <c r="A4" s="26"/>
      <c r="B4" s="27"/>
      <c r="C4" s="28"/>
      <c r="D4" s="28"/>
      <c r="E4" s="28"/>
      <c r="F4" s="28"/>
      <c r="G4" s="26"/>
      <c r="H4" s="26"/>
      <c r="I4" s="134"/>
      <c r="J4" s="134"/>
      <c r="K4" s="134"/>
      <c r="L4" s="134"/>
    </row>
    <row r="5" spans="1:12" ht="15.75">
      <c r="A5" s="26"/>
      <c r="B5" s="27"/>
      <c r="C5" s="26"/>
      <c r="D5" s="26"/>
      <c r="E5" s="26"/>
      <c r="F5" s="26"/>
      <c r="G5" s="26"/>
      <c r="H5" s="26"/>
      <c r="I5" s="134"/>
      <c r="J5" s="134"/>
      <c r="K5" s="134"/>
      <c r="L5" s="134"/>
    </row>
    <row r="6" spans="1:12" ht="15.75">
      <c r="A6" s="26"/>
      <c r="B6" s="27"/>
      <c r="C6" s="5"/>
      <c r="D6" s="5"/>
      <c r="E6" s="5"/>
      <c r="F6" s="5"/>
      <c r="G6" s="26"/>
      <c r="H6" s="26"/>
      <c r="I6" s="134"/>
      <c r="J6" s="134"/>
      <c r="K6" s="134"/>
      <c r="L6" s="134"/>
    </row>
    <row r="7" spans="1:12" ht="16.5" customHeight="1">
      <c r="A7" s="26"/>
      <c r="B7" s="6"/>
      <c r="C7" s="26"/>
      <c r="D7" s="26"/>
      <c r="E7" s="26"/>
      <c r="F7" s="26"/>
      <c r="G7" s="26"/>
      <c r="H7" s="26"/>
      <c r="I7" s="134"/>
      <c r="J7" s="134"/>
      <c r="K7" s="134"/>
      <c r="L7" s="134"/>
    </row>
    <row r="8" spans="1:12" ht="16.5" customHeight="1">
      <c r="A8" s="26"/>
      <c r="B8" s="4"/>
      <c r="C8" s="26"/>
      <c r="D8" s="26"/>
      <c r="E8" s="26"/>
      <c r="F8" s="26"/>
      <c r="G8" s="26"/>
      <c r="H8" s="26"/>
      <c r="I8" s="134"/>
      <c r="J8" s="134"/>
      <c r="K8" s="134"/>
      <c r="L8" s="134"/>
    </row>
    <row r="9" spans="1:12" ht="1.5" customHeight="1">
      <c r="A9" s="29"/>
      <c r="B9" s="30"/>
      <c r="C9" s="30"/>
      <c r="D9" s="30"/>
      <c r="E9" s="30"/>
      <c r="F9" s="30"/>
      <c r="G9" s="30"/>
      <c r="H9" s="30"/>
      <c r="I9" s="134"/>
      <c r="J9" s="134"/>
      <c r="K9" s="134"/>
      <c r="L9" s="134"/>
    </row>
    <row r="10" spans="1:12" ht="76.5" customHeight="1">
      <c r="A10" s="130" t="s">
        <v>313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2" ht="15.75">
      <c r="A11" s="29"/>
      <c r="B11" s="30"/>
      <c r="C11" s="30"/>
      <c r="D11" s="30"/>
      <c r="E11" s="30"/>
      <c r="F11" s="30"/>
      <c r="G11" s="30"/>
      <c r="H11" s="30"/>
      <c r="I11" s="30"/>
      <c r="J11" s="31"/>
      <c r="K11" s="32"/>
      <c r="L11" s="32"/>
    </row>
    <row r="12" spans="1:12" ht="15.75">
      <c r="A12" s="33"/>
      <c r="B12" s="30"/>
      <c r="C12" s="33"/>
      <c r="D12" s="33"/>
      <c r="E12" s="33"/>
      <c r="F12" s="33"/>
      <c r="G12" s="33"/>
      <c r="H12" s="33"/>
      <c r="I12" s="33"/>
      <c r="J12" s="34"/>
      <c r="K12" s="32"/>
      <c r="L12" s="32"/>
    </row>
    <row r="13" spans="1:12" ht="56.25" customHeight="1">
      <c r="A13" s="35" t="s">
        <v>80</v>
      </c>
      <c r="B13" s="36" t="s">
        <v>81</v>
      </c>
      <c r="C13" s="36" t="s">
        <v>82</v>
      </c>
      <c r="D13" s="135" t="s">
        <v>83</v>
      </c>
      <c r="E13" s="135" t="s">
        <v>84</v>
      </c>
      <c r="F13" s="135"/>
      <c r="G13" s="135"/>
      <c r="H13" s="36"/>
      <c r="I13" s="36" t="s">
        <v>85</v>
      </c>
      <c r="J13" s="37" t="s">
        <v>156</v>
      </c>
      <c r="K13" s="37" t="s">
        <v>192</v>
      </c>
      <c r="L13" s="37" t="s">
        <v>158</v>
      </c>
    </row>
    <row r="14" spans="1:12" ht="23.25" customHeight="1">
      <c r="A14" s="78" t="s">
        <v>77</v>
      </c>
      <c r="B14" s="79"/>
      <c r="C14" s="79"/>
      <c r="D14" s="79"/>
      <c r="E14" s="79"/>
      <c r="F14" s="80"/>
      <c r="G14" s="80"/>
      <c r="H14" s="80" t="s">
        <v>86</v>
      </c>
      <c r="I14" s="80" t="s">
        <v>86</v>
      </c>
      <c r="J14" s="81">
        <f>J15</f>
        <v>1845.148</v>
      </c>
      <c r="K14" s="81">
        <f>K15</f>
        <v>1789.1650000000002</v>
      </c>
      <c r="L14" s="81">
        <f aca="true" t="shared" si="0" ref="L14:L19">ROUND(K14/J14*100,0.1)</f>
        <v>97</v>
      </c>
    </row>
    <row r="15" spans="1:15" s="16" customFormat="1" ht="31.5">
      <c r="A15" s="78" t="s">
        <v>317</v>
      </c>
      <c r="B15" s="82">
        <v>932</v>
      </c>
      <c r="C15" s="82"/>
      <c r="D15" s="82"/>
      <c r="E15" s="82"/>
      <c r="F15" s="83"/>
      <c r="G15" s="83"/>
      <c r="H15" s="83"/>
      <c r="I15" s="83"/>
      <c r="J15" s="84">
        <f>J16+J85+J91+J102+J114+J168+J180</f>
        <v>1845.148</v>
      </c>
      <c r="K15" s="84">
        <f>K16+K85+K91+K102+K114+K168+K180</f>
        <v>1789.1650000000002</v>
      </c>
      <c r="L15" s="81">
        <f t="shared" si="0"/>
        <v>97</v>
      </c>
      <c r="O15" s="25"/>
    </row>
    <row r="16" spans="1:12" s="16" customFormat="1" ht="15.75">
      <c r="A16" s="78" t="s">
        <v>27</v>
      </c>
      <c r="B16" s="82">
        <v>932</v>
      </c>
      <c r="C16" s="82" t="s">
        <v>87</v>
      </c>
      <c r="D16" s="82"/>
      <c r="E16" s="82"/>
      <c r="F16" s="83"/>
      <c r="G16" s="83"/>
      <c r="H16" s="83" t="s">
        <v>86</v>
      </c>
      <c r="I16" s="83" t="s">
        <v>86</v>
      </c>
      <c r="J16" s="81">
        <f>J17+J27+J57+J65+J71+J62</f>
        <v>1349.799</v>
      </c>
      <c r="K16" s="81">
        <f>K17+K27+K57+K65+K71+K62</f>
        <v>1308.6330000000003</v>
      </c>
      <c r="L16" s="81">
        <f t="shared" si="0"/>
        <v>97</v>
      </c>
    </row>
    <row r="17" spans="1:12" s="12" customFormat="1" ht="47.25">
      <c r="A17" s="85" t="s">
        <v>49</v>
      </c>
      <c r="B17" s="79">
        <v>932</v>
      </c>
      <c r="C17" s="79" t="s">
        <v>87</v>
      </c>
      <c r="D17" s="79" t="s">
        <v>3</v>
      </c>
      <c r="E17" s="79"/>
      <c r="F17" s="80"/>
      <c r="G17" s="80"/>
      <c r="H17" s="80"/>
      <c r="I17" s="80"/>
      <c r="J17" s="86">
        <f>J18</f>
        <v>83.4</v>
      </c>
      <c r="K17" s="86">
        <f>K18</f>
        <v>83.4</v>
      </c>
      <c r="L17" s="86">
        <f t="shared" si="0"/>
        <v>100</v>
      </c>
    </row>
    <row r="18" spans="1:12" ht="31.5">
      <c r="A18" s="85" t="s">
        <v>51</v>
      </c>
      <c r="B18" s="79">
        <v>932</v>
      </c>
      <c r="C18" s="79" t="s">
        <v>87</v>
      </c>
      <c r="D18" s="79" t="s">
        <v>3</v>
      </c>
      <c r="E18" s="79" t="s">
        <v>116</v>
      </c>
      <c r="F18" s="80" t="s">
        <v>90</v>
      </c>
      <c r="G18" s="80" t="s">
        <v>117</v>
      </c>
      <c r="H18" s="80" t="s">
        <v>149</v>
      </c>
      <c r="I18" s="80"/>
      <c r="J18" s="86">
        <f>J19+J21+J20+J24</f>
        <v>83.4</v>
      </c>
      <c r="K18" s="86">
        <f>K19+K22+K20+K24</f>
        <v>83.4</v>
      </c>
      <c r="L18" s="86">
        <f t="shared" si="0"/>
        <v>100</v>
      </c>
    </row>
    <row r="19" spans="1:12" ht="47.25">
      <c r="A19" s="91" t="s">
        <v>58</v>
      </c>
      <c r="B19" s="92">
        <v>932</v>
      </c>
      <c r="C19" s="92" t="s">
        <v>87</v>
      </c>
      <c r="D19" s="92" t="s">
        <v>3</v>
      </c>
      <c r="E19" s="92" t="s">
        <v>116</v>
      </c>
      <c r="F19" s="93" t="s">
        <v>90</v>
      </c>
      <c r="G19" s="93" t="s">
        <v>117</v>
      </c>
      <c r="H19" s="93" t="s">
        <v>149</v>
      </c>
      <c r="I19" s="93" t="s">
        <v>55</v>
      </c>
      <c r="J19" s="94">
        <v>63.4</v>
      </c>
      <c r="K19" s="94">
        <v>63.4</v>
      </c>
      <c r="L19" s="94">
        <f t="shared" si="0"/>
        <v>100</v>
      </c>
    </row>
    <row r="20" spans="1:12" ht="78.75">
      <c r="A20" s="91" t="s">
        <v>118</v>
      </c>
      <c r="B20" s="92">
        <v>932</v>
      </c>
      <c r="C20" s="92" t="s">
        <v>87</v>
      </c>
      <c r="D20" s="92" t="s">
        <v>3</v>
      </c>
      <c r="E20" s="92" t="s">
        <v>116</v>
      </c>
      <c r="F20" s="93" t="s">
        <v>90</v>
      </c>
      <c r="G20" s="93" t="s">
        <v>117</v>
      </c>
      <c r="H20" s="93" t="s">
        <v>149</v>
      </c>
      <c r="I20" s="93" t="s">
        <v>119</v>
      </c>
      <c r="J20" s="94">
        <v>20</v>
      </c>
      <c r="K20" s="94">
        <v>20</v>
      </c>
      <c r="L20" s="94">
        <v>100</v>
      </c>
    </row>
    <row r="21" spans="1:12" ht="47.25">
      <c r="A21" s="95" t="s">
        <v>222</v>
      </c>
      <c r="B21" s="79">
        <v>932</v>
      </c>
      <c r="C21" s="79" t="s">
        <v>87</v>
      </c>
      <c r="D21" s="79" t="s">
        <v>3</v>
      </c>
      <c r="E21" s="79" t="s">
        <v>116</v>
      </c>
      <c r="F21" s="80" t="s">
        <v>90</v>
      </c>
      <c r="G21" s="80" t="s">
        <v>117</v>
      </c>
      <c r="H21" s="80" t="s">
        <v>218</v>
      </c>
      <c r="I21" s="80"/>
      <c r="J21" s="86">
        <f>J22+J23</f>
        <v>0</v>
      </c>
      <c r="K21" s="86">
        <f>K22+K23</f>
        <v>0</v>
      </c>
      <c r="L21" s="86"/>
    </row>
    <row r="22" spans="1:12" ht="47.25">
      <c r="A22" s="91" t="s">
        <v>58</v>
      </c>
      <c r="B22" s="92">
        <v>932</v>
      </c>
      <c r="C22" s="92" t="s">
        <v>87</v>
      </c>
      <c r="D22" s="92" t="s">
        <v>3</v>
      </c>
      <c r="E22" s="92" t="s">
        <v>116</v>
      </c>
      <c r="F22" s="93" t="s">
        <v>90</v>
      </c>
      <c r="G22" s="93" t="s">
        <v>117</v>
      </c>
      <c r="H22" s="93" t="s">
        <v>218</v>
      </c>
      <c r="I22" s="93" t="s">
        <v>55</v>
      </c>
      <c r="J22" s="94"/>
      <c r="K22" s="94"/>
      <c r="L22" s="94"/>
    </row>
    <row r="23" spans="1:12" ht="64.5" customHeight="1">
      <c r="A23" s="91" t="s">
        <v>120</v>
      </c>
      <c r="B23" s="92">
        <v>932</v>
      </c>
      <c r="C23" s="92" t="s">
        <v>87</v>
      </c>
      <c r="D23" s="92" t="s">
        <v>3</v>
      </c>
      <c r="E23" s="92" t="s">
        <v>116</v>
      </c>
      <c r="F23" s="93" t="s">
        <v>90</v>
      </c>
      <c r="G23" s="93" t="s">
        <v>117</v>
      </c>
      <c r="H23" s="93" t="s">
        <v>218</v>
      </c>
      <c r="I23" s="93" t="s">
        <v>119</v>
      </c>
      <c r="J23" s="94"/>
      <c r="K23" s="94"/>
      <c r="L23" s="94"/>
    </row>
    <row r="24" spans="1:12" ht="23.25" customHeight="1">
      <c r="A24" s="85" t="s">
        <v>259</v>
      </c>
      <c r="B24" s="79">
        <v>932</v>
      </c>
      <c r="C24" s="79" t="s">
        <v>87</v>
      </c>
      <c r="D24" s="79" t="s">
        <v>3</v>
      </c>
      <c r="E24" s="79" t="s">
        <v>116</v>
      </c>
      <c r="F24" s="80" t="s">
        <v>90</v>
      </c>
      <c r="G24" s="80" t="s">
        <v>117</v>
      </c>
      <c r="H24" s="80" t="s">
        <v>121</v>
      </c>
      <c r="I24" s="80"/>
      <c r="J24" s="86">
        <f>J25+J26</f>
        <v>0</v>
      </c>
      <c r="K24" s="86">
        <f>K25+K26</f>
        <v>0</v>
      </c>
      <c r="L24" s="94"/>
    </row>
    <row r="25" spans="1:12" ht="64.5" customHeight="1">
      <c r="A25" s="91" t="s">
        <v>58</v>
      </c>
      <c r="B25" s="92">
        <v>932</v>
      </c>
      <c r="C25" s="92" t="s">
        <v>87</v>
      </c>
      <c r="D25" s="92" t="s">
        <v>3</v>
      </c>
      <c r="E25" s="92" t="s">
        <v>116</v>
      </c>
      <c r="F25" s="93" t="s">
        <v>90</v>
      </c>
      <c r="G25" s="93" t="s">
        <v>117</v>
      </c>
      <c r="H25" s="93" t="s">
        <v>121</v>
      </c>
      <c r="I25" s="93" t="s">
        <v>55</v>
      </c>
      <c r="J25" s="94"/>
      <c r="K25" s="94"/>
      <c r="L25" s="94"/>
    </row>
    <row r="26" spans="1:12" ht="64.5" customHeight="1">
      <c r="A26" s="91" t="s">
        <v>120</v>
      </c>
      <c r="B26" s="92">
        <v>932</v>
      </c>
      <c r="C26" s="92" t="s">
        <v>87</v>
      </c>
      <c r="D26" s="92" t="s">
        <v>3</v>
      </c>
      <c r="E26" s="92" t="s">
        <v>116</v>
      </c>
      <c r="F26" s="93" t="s">
        <v>90</v>
      </c>
      <c r="G26" s="93" t="s">
        <v>117</v>
      </c>
      <c r="H26" s="93" t="s">
        <v>121</v>
      </c>
      <c r="I26" s="93" t="s">
        <v>119</v>
      </c>
      <c r="J26" s="94"/>
      <c r="K26" s="94"/>
      <c r="L26" s="94"/>
    </row>
    <row r="27" spans="1:12" s="12" customFormat="1" ht="66.75" customHeight="1">
      <c r="A27" s="85" t="s">
        <v>73</v>
      </c>
      <c r="B27" s="79">
        <v>932</v>
      </c>
      <c r="C27" s="79" t="s">
        <v>87</v>
      </c>
      <c r="D27" s="79" t="s">
        <v>88</v>
      </c>
      <c r="E27" s="79"/>
      <c r="F27" s="80"/>
      <c r="G27" s="80"/>
      <c r="H27" s="80"/>
      <c r="I27" s="80" t="s">
        <v>86</v>
      </c>
      <c r="J27" s="86">
        <f>J28+J45+J54</f>
        <v>1217.5859999999998</v>
      </c>
      <c r="K27" s="86">
        <f>K28+K45</f>
        <v>1178.39</v>
      </c>
      <c r="L27" s="86">
        <f aca="true" t="shared" si="1" ref="L27:L32">ROUND(K27/J27*100,0.1)</f>
        <v>97</v>
      </c>
    </row>
    <row r="28" spans="1:12" ht="31.5">
      <c r="A28" s="91" t="s">
        <v>50</v>
      </c>
      <c r="B28" s="92">
        <v>932</v>
      </c>
      <c r="C28" s="92" t="s">
        <v>87</v>
      </c>
      <c r="D28" s="92" t="s">
        <v>88</v>
      </c>
      <c r="E28" s="92" t="s">
        <v>116</v>
      </c>
      <c r="F28" s="93" t="s">
        <v>122</v>
      </c>
      <c r="G28" s="93" t="s">
        <v>117</v>
      </c>
      <c r="H28" s="93"/>
      <c r="I28" s="93"/>
      <c r="J28" s="94">
        <f>J29+J32+J35+J39</f>
        <v>1205.186</v>
      </c>
      <c r="K28" s="94">
        <f>K29+K32+K35+K39</f>
        <v>1166.162</v>
      </c>
      <c r="L28" s="94">
        <f t="shared" si="1"/>
        <v>97</v>
      </c>
    </row>
    <row r="29" spans="1:12" s="77" customFormat="1" ht="47.25">
      <c r="A29" s="85" t="s">
        <v>48</v>
      </c>
      <c r="B29" s="79">
        <v>932</v>
      </c>
      <c r="C29" s="79" t="s">
        <v>87</v>
      </c>
      <c r="D29" s="79" t="s">
        <v>88</v>
      </c>
      <c r="E29" s="79" t="s">
        <v>116</v>
      </c>
      <c r="F29" s="80" t="s">
        <v>122</v>
      </c>
      <c r="G29" s="80" t="s">
        <v>117</v>
      </c>
      <c r="H29" s="80" t="s">
        <v>123</v>
      </c>
      <c r="I29" s="80"/>
      <c r="J29" s="86">
        <f>J30+J31</f>
        <v>573.2</v>
      </c>
      <c r="K29" s="86">
        <f>K30+K31</f>
        <v>573.2</v>
      </c>
      <c r="L29" s="86">
        <f t="shared" si="1"/>
        <v>100</v>
      </c>
    </row>
    <row r="30" spans="1:12" ht="47.25">
      <c r="A30" s="96" t="s">
        <v>58</v>
      </c>
      <c r="B30" s="97">
        <v>932</v>
      </c>
      <c r="C30" s="97" t="s">
        <v>87</v>
      </c>
      <c r="D30" s="97" t="s">
        <v>88</v>
      </c>
      <c r="E30" s="97" t="s">
        <v>116</v>
      </c>
      <c r="F30" s="93" t="s">
        <v>122</v>
      </c>
      <c r="G30" s="93" t="s">
        <v>117</v>
      </c>
      <c r="H30" s="93" t="s">
        <v>123</v>
      </c>
      <c r="I30" s="93" t="s">
        <v>55</v>
      </c>
      <c r="J30" s="94">
        <v>423.2</v>
      </c>
      <c r="K30" s="94">
        <v>423.2</v>
      </c>
      <c r="L30" s="94">
        <f t="shared" si="1"/>
        <v>100</v>
      </c>
    </row>
    <row r="31" spans="1:12" ht="41.25" customHeight="1">
      <c r="A31" s="96" t="s">
        <v>124</v>
      </c>
      <c r="B31" s="97">
        <v>932</v>
      </c>
      <c r="C31" s="97" t="s">
        <v>87</v>
      </c>
      <c r="D31" s="97" t="s">
        <v>88</v>
      </c>
      <c r="E31" s="97" t="s">
        <v>116</v>
      </c>
      <c r="F31" s="93" t="s">
        <v>122</v>
      </c>
      <c r="G31" s="93" t="s">
        <v>117</v>
      </c>
      <c r="H31" s="93" t="s">
        <v>123</v>
      </c>
      <c r="I31" s="93" t="s">
        <v>119</v>
      </c>
      <c r="J31" s="94">
        <v>150</v>
      </c>
      <c r="K31" s="94">
        <v>150</v>
      </c>
      <c r="L31" s="94">
        <f t="shared" si="1"/>
        <v>100</v>
      </c>
    </row>
    <row r="32" spans="1:12" ht="31.5">
      <c r="A32" s="85" t="s">
        <v>47</v>
      </c>
      <c r="B32" s="79">
        <v>932</v>
      </c>
      <c r="C32" s="79" t="s">
        <v>87</v>
      </c>
      <c r="D32" s="79" t="s">
        <v>88</v>
      </c>
      <c r="E32" s="79" t="s">
        <v>116</v>
      </c>
      <c r="F32" s="80" t="s">
        <v>122</v>
      </c>
      <c r="G32" s="80" t="s">
        <v>117</v>
      </c>
      <c r="H32" s="80" t="s">
        <v>125</v>
      </c>
      <c r="I32" s="80"/>
      <c r="J32" s="86">
        <f>J34</f>
        <v>286.234</v>
      </c>
      <c r="K32" s="86">
        <f>K34</f>
        <v>249.521</v>
      </c>
      <c r="L32" s="86">
        <f t="shared" si="1"/>
        <v>87</v>
      </c>
    </row>
    <row r="33" spans="1:12" ht="42.75">
      <c r="A33" s="87" t="s">
        <v>59</v>
      </c>
      <c r="B33" s="88">
        <v>932</v>
      </c>
      <c r="C33" s="88" t="s">
        <v>87</v>
      </c>
      <c r="D33" s="88" t="s">
        <v>88</v>
      </c>
      <c r="E33" s="88" t="s">
        <v>116</v>
      </c>
      <c r="F33" s="89" t="s">
        <v>122</v>
      </c>
      <c r="G33" s="89" t="s">
        <v>117</v>
      </c>
      <c r="H33" s="89" t="s">
        <v>125</v>
      </c>
      <c r="I33" s="89" t="s">
        <v>43</v>
      </c>
      <c r="J33" s="90"/>
      <c r="K33" s="90"/>
      <c r="L33" s="90"/>
    </row>
    <row r="34" spans="1:12" ht="31.5">
      <c r="A34" s="96" t="s">
        <v>60</v>
      </c>
      <c r="B34" s="97">
        <v>932</v>
      </c>
      <c r="C34" s="97" t="s">
        <v>87</v>
      </c>
      <c r="D34" s="97" t="s">
        <v>88</v>
      </c>
      <c r="E34" s="97" t="s">
        <v>116</v>
      </c>
      <c r="F34" s="93" t="s">
        <v>122</v>
      </c>
      <c r="G34" s="93" t="s">
        <v>117</v>
      </c>
      <c r="H34" s="93" t="s">
        <v>125</v>
      </c>
      <c r="I34" s="93" t="s">
        <v>56</v>
      </c>
      <c r="J34" s="94">
        <v>286.234</v>
      </c>
      <c r="K34" s="94">
        <v>249.521</v>
      </c>
      <c r="L34" s="94">
        <f>ROUND(K34/J34*100,0.1)</f>
        <v>87</v>
      </c>
    </row>
    <row r="35" spans="1:12" ht="15.75">
      <c r="A35" s="85" t="s">
        <v>220</v>
      </c>
      <c r="B35" s="79">
        <v>932</v>
      </c>
      <c r="C35" s="79" t="s">
        <v>87</v>
      </c>
      <c r="D35" s="79" t="s">
        <v>88</v>
      </c>
      <c r="E35" s="79" t="s">
        <v>116</v>
      </c>
      <c r="F35" s="80" t="s">
        <v>122</v>
      </c>
      <c r="G35" s="80" t="s">
        <v>117</v>
      </c>
      <c r="H35" s="80" t="s">
        <v>125</v>
      </c>
      <c r="I35" s="80" t="s">
        <v>221</v>
      </c>
      <c r="J35" s="86">
        <f>J36+J38+J37</f>
        <v>53.952</v>
      </c>
      <c r="K35" s="86">
        <f>K36+K38+K37</f>
        <v>51.641</v>
      </c>
      <c r="L35" s="86">
        <f>ROUND(K35/J35*100,0.1)</f>
        <v>96</v>
      </c>
    </row>
    <row r="36" spans="1:12" ht="31.5" customHeight="1">
      <c r="A36" s="96" t="s">
        <v>219</v>
      </c>
      <c r="B36" s="97">
        <v>932</v>
      </c>
      <c r="C36" s="97" t="s">
        <v>87</v>
      </c>
      <c r="D36" s="97" t="s">
        <v>88</v>
      </c>
      <c r="E36" s="97" t="s">
        <v>116</v>
      </c>
      <c r="F36" s="93" t="s">
        <v>122</v>
      </c>
      <c r="G36" s="93" t="s">
        <v>117</v>
      </c>
      <c r="H36" s="93" t="s">
        <v>125</v>
      </c>
      <c r="I36" s="93" t="s">
        <v>57</v>
      </c>
      <c r="J36" s="121">
        <v>35.952</v>
      </c>
      <c r="K36" s="121">
        <v>35.952</v>
      </c>
      <c r="L36" s="94">
        <f>ROUND(K36/J36*100,0.1)</f>
        <v>100</v>
      </c>
    </row>
    <row r="37" spans="1:15" ht="31.5" customHeight="1">
      <c r="A37" s="96" t="s">
        <v>219</v>
      </c>
      <c r="B37" s="97">
        <v>932</v>
      </c>
      <c r="C37" s="97" t="s">
        <v>87</v>
      </c>
      <c r="D37" s="97" t="s">
        <v>88</v>
      </c>
      <c r="E37" s="97" t="s">
        <v>116</v>
      </c>
      <c r="F37" s="93" t="s">
        <v>122</v>
      </c>
      <c r="G37" s="93" t="s">
        <v>117</v>
      </c>
      <c r="H37" s="93" t="s">
        <v>125</v>
      </c>
      <c r="I37" s="93" t="s">
        <v>61</v>
      </c>
      <c r="J37" s="94"/>
      <c r="K37" s="94"/>
      <c r="L37" s="94"/>
      <c r="O37" s="120"/>
    </row>
    <row r="38" spans="1:12" ht="25.5" customHeight="1">
      <c r="A38" s="96" t="s">
        <v>62</v>
      </c>
      <c r="B38" s="97">
        <v>932</v>
      </c>
      <c r="C38" s="97" t="s">
        <v>87</v>
      </c>
      <c r="D38" s="97" t="s">
        <v>88</v>
      </c>
      <c r="E38" s="97" t="s">
        <v>116</v>
      </c>
      <c r="F38" s="93" t="s">
        <v>122</v>
      </c>
      <c r="G38" s="93" t="s">
        <v>117</v>
      </c>
      <c r="H38" s="93" t="s">
        <v>125</v>
      </c>
      <c r="I38" s="93" t="s">
        <v>150</v>
      </c>
      <c r="J38" s="94">
        <v>18</v>
      </c>
      <c r="K38" s="94">
        <v>15.689</v>
      </c>
      <c r="L38" s="94">
        <f>ROUND(K38/J38*100,0.1)</f>
        <v>87</v>
      </c>
    </row>
    <row r="39" spans="1:12" ht="47.25">
      <c r="A39" s="95" t="s">
        <v>222</v>
      </c>
      <c r="B39" s="79">
        <v>932</v>
      </c>
      <c r="C39" s="79" t="s">
        <v>87</v>
      </c>
      <c r="D39" s="79" t="s">
        <v>88</v>
      </c>
      <c r="E39" s="79" t="s">
        <v>116</v>
      </c>
      <c r="F39" s="80" t="s">
        <v>122</v>
      </c>
      <c r="G39" s="80" t="s">
        <v>117</v>
      </c>
      <c r="H39" s="80" t="s">
        <v>218</v>
      </c>
      <c r="I39" s="80"/>
      <c r="J39" s="86">
        <f>J40+J41+J42+J43+J44</f>
        <v>291.8</v>
      </c>
      <c r="K39" s="86">
        <f>K40+K41+K42+K43+K44</f>
        <v>291.8</v>
      </c>
      <c r="L39" s="86">
        <f>ROUND(K39/J39*100,0.1)</f>
        <v>100</v>
      </c>
    </row>
    <row r="40" spans="1:12" ht="47.25">
      <c r="A40" s="91" t="s">
        <v>58</v>
      </c>
      <c r="B40" s="92">
        <v>932</v>
      </c>
      <c r="C40" s="92" t="s">
        <v>87</v>
      </c>
      <c r="D40" s="92" t="s">
        <v>88</v>
      </c>
      <c r="E40" s="92" t="s">
        <v>116</v>
      </c>
      <c r="F40" s="93" t="s">
        <v>122</v>
      </c>
      <c r="G40" s="93" t="s">
        <v>117</v>
      </c>
      <c r="H40" s="93" t="s">
        <v>218</v>
      </c>
      <c r="I40" s="93" t="s">
        <v>55</v>
      </c>
      <c r="J40" s="94">
        <v>221.8</v>
      </c>
      <c r="K40" s="94">
        <v>221.8</v>
      </c>
      <c r="L40" s="94">
        <f>ROUND(K40/J40*100,0.1)</f>
        <v>100</v>
      </c>
    </row>
    <row r="41" spans="1:12" ht="48" customHeight="1">
      <c r="A41" s="91" t="s">
        <v>124</v>
      </c>
      <c r="B41" s="92">
        <v>932</v>
      </c>
      <c r="C41" s="92" t="s">
        <v>87</v>
      </c>
      <c r="D41" s="92" t="s">
        <v>88</v>
      </c>
      <c r="E41" s="92" t="s">
        <v>116</v>
      </c>
      <c r="F41" s="93" t="s">
        <v>122</v>
      </c>
      <c r="G41" s="93" t="s">
        <v>117</v>
      </c>
      <c r="H41" s="93" t="s">
        <v>218</v>
      </c>
      <c r="I41" s="93" t="s">
        <v>119</v>
      </c>
      <c r="J41" s="94"/>
      <c r="K41" s="94"/>
      <c r="L41" s="94"/>
    </row>
    <row r="42" spans="1:12" ht="31.5">
      <c r="A42" s="91" t="s">
        <v>60</v>
      </c>
      <c r="B42" s="92">
        <v>932</v>
      </c>
      <c r="C42" s="92" t="s">
        <v>87</v>
      </c>
      <c r="D42" s="92" t="s">
        <v>88</v>
      </c>
      <c r="E42" s="92" t="s">
        <v>116</v>
      </c>
      <c r="F42" s="93" t="s">
        <v>122</v>
      </c>
      <c r="G42" s="93" t="s">
        <v>117</v>
      </c>
      <c r="H42" s="93" t="s">
        <v>218</v>
      </c>
      <c r="I42" s="93" t="s">
        <v>56</v>
      </c>
      <c r="J42" s="94">
        <v>70</v>
      </c>
      <c r="K42" s="94">
        <v>70</v>
      </c>
      <c r="L42" s="94">
        <f>ROUND(K42/J42*100,0.1)</f>
        <v>100</v>
      </c>
    </row>
    <row r="43" spans="1:12" ht="27.75" customHeight="1">
      <c r="A43" s="87" t="s">
        <v>74</v>
      </c>
      <c r="B43" s="88">
        <v>932</v>
      </c>
      <c r="C43" s="88" t="s">
        <v>87</v>
      </c>
      <c r="D43" s="88" t="s">
        <v>88</v>
      </c>
      <c r="E43" s="88" t="s">
        <v>116</v>
      </c>
      <c r="F43" s="89" t="s">
        <v>122</v>
      </c>
      <c r="G43" s="89" t="s">
        <v>117</v>
      </c>
      <c r="H43" s="89" t="s">
        <v>121</v>
      </c>
      <c r="I43" s="89" t="s">
        <v>57</v>
      </c>
      <c r="J43" s="90"/>
      <c r="K43" s="90"/>
      <c r="L43" s="90"/>
    </row>
    <row r="44" spans="1:12" ht="28.5" customHeight="1">
      <c r="A44" s="87" t="s">
        <v>62</v>
      </c>
      <c r="B44" s="88">
        <v>932</v>
      </c>
      <c r="C44" s="88" t="s">
        <v>87</v>
      </c>
      <c r="D44" s="88" t="s">
        <v>88</v>
      </c>
      <c r="E44" s="88" t="s">
        <v>116</v>
      </c>
      <c r="F44" s="89" t="s">
        <v>122</v>
      </c>
      <c r="G44" s="89" t="s">
        <v>117</v>
      </c>
      <c r="H44" s="89" t="s">
        <v>121</v>
      </c>
      <c r="I44" s="89" t="s">
        <v>61</v>
      </c>
      <c r="J44" s="90"/>
      <c r="K44" s="90"/>
      <c r="L44" s="90"/>
    </row>
    <row r="45" spans="1:12" ht="31.5">
      <c r="A45" s="85" t="s">
        <v>63</v>
      </c>
      <c r="B45" s="79">
        <v>932</v>
      </c>
      <c r="C45" s="79" t="s">
        <v>87</v>
      </c>
      <c r="D45" s="79" t="s">
        <v>88</v>
      </c>
      <c r="E45" s="79" t="s">
        <v>64</v>
      </c>
      <c r="F45" s="80"/>
      <c r="G45" s="80"/>
      <c r="H45" s="80" t="s">
        <v>86</v>
      </c>
      <c r="I45" s="80" t="s">
        <v>86</v>
      </c>
      <c r="J45" s="86">
        <f>J46+J50+J54</f>
        <v>12.299999999999999</v>
      </c>
      <c r="K45" s="86">
        <f>K46+K50+K54</f>
        <v>12.228</v>
      </c>
      <c r="L45" s="86">
        <f aca="true" t="shared" si="2" ref="L45:L60">ROUND(K45/J45*100,0.1)</f>
        <v>99</v>
      </c>
    </row>
    <row r="46" spans="1:12" ht="94.5">
      <c r="A46" s="98" t="s">
        <v>223</v>
      </c>
      <c r="B46" s="79">
        <v>932</v>
      </c>
      <c r="C46" s="79" t="s">
        <v>87</v>
      </c>
      <c r="D46" s="79" t="s">
        <v>88</v>
      </c>
      <c r="E46" s="79" t="s">
        <v>64</v>
      </c>
      <c r="F46" s="80" t="s">
        <v>90</v>
      </c>
      <c r="G46" s="80" t="s">
        <v>117</v>
      </c>
      <c r="H46" s="80" t="s">
        <v>154</v>
      </c>
      <c r="I46" s="80"/>
      <c r="J46" s="86">
        <f>J47+J48+J49</f>
        <v>6.1</v>
      </c>
      <c r="K46" s="86">
        <f>K47+K48+K49</f>
        <v>6.064</v>
      </c>
      <c r="L46" s="86">
        <f t="shared" si="2"/>
        <v>99</v>
      </c>
    </row>
    <row r="47" spans="1:12" ht="47.25">
      <c r="A47" s="96" t="s">
        <v>58</v>
      </c>
      <c r="B47" s="97">
        <v>932</v>
      </c>
      <c r="C47" s="97" t="s">
        <v>87</v>
      </c>
      <c r="D47" s="97" t="s">
        <v>88</v>
      </c>
      <c r="E47" s="97" t="s">
        <v>64</v>
      </c>
      <c r="F47" s="93" t="s">
        <v>90</v>
      </c>
      <c r="G47" s="93" t="s">
        <v>117</v>
      </c>
      <c r="H47" s="93" t="s">
        <v>154</v>
      </c>
      <c r="I47" s="93" t="s">
        <v>55</v>
      </c>
      <c r="J47" s="94">
        <v>4.5</v>
      </c>
      <c r="K47" s="94">
        <v>4.464</v>
      </c>
      <c r="L47" s="94">
        <f t="shared" si="2"/>
        <v>99</v>
      </c>
    </row>
    <row r="48" spans="1:12" ht="47.25">
      <c r="A48" s="96" t="s">
        <v>124</v>
      </c>
      <c r="B48" s="97">
        <v>932</v>
      </c>
      <c r="C48" s="97" t="s">
        <v>87</v>
      </c>
      <c r="D48" s="97" t="s">
        <v>88</v>
      </c>
      <c r="E48" s="97" t="s">
        <v>64</v>
      </c>
      <c r="F48" s="93" t="s">
        <v>90</v>
      </c>
      <c r="G48" s="93" t="s">
        <v>117</v>
      </c>
      <c r="H48" s="93" t="s">
        <v>154</v>
      </c>
      <c r="I48" s="93" t="s">
        <v>119</v>
      </c>
      <c r="J48" s="94">
        <v>1.3</v>
      </c>
      <c r="K48" s="94">
        <v>1.3</v>
      </c>
      <c r="L48" s="94">
        <f t="shared" si="2"/>
        <v>100</v>
      </c>
    </row>
    <row r="49" spans="1:12" ht="38.25" customHeight="1">
      <c r="A49" s="96" t="s">
        <v>60</v>
      </c>
      <c r="B49" s="97">
        <v>932</v>
      </c>
      <c r="C49" s="97" t="s">
        <v>87</v>
      </c>
      <c r="D49" s="97" t="s">
        <v>88</v>
      </c>
      <c r="E49" s="97" t="s">
        <v>64</v>
      </c>
      <c r="F49" s="93" t="s">
        <v>90</v>
      </c>
      <c r="G49" s="93" t="s">
        <v>117</v>
      </c>
      <c r="H49" s="93" t="s">
        <v>154</v>
      </c>
      <c r="I49" s="93" t="s">
        <v>56</v>
      </c>
      <c r="J49" s="94">
        <v>0.3</v>
      </c>
      <c r="K49" s="94">
        <v>0.3</v>
      </c>
      <c r="L49" s="94">
        <f t="shared" si="2"/>
        <v>100</v>
      </c>
    </row>
    <row r="50" spans="1:12" ht="96.75" customHeight="1">
      <c r="A50" s="85" t="s">
        <v>224</v>
      </c>
      <c r="B50" s="79">
        <v>932</v>
      </c>
      <c r="C50" s="79" t="s">
        <v>87</v>
      </c>
      <c r="D50" s="79" t="s">
        <v>88</v>
      </c>
      <c r="E50" s="79" t="s">
        <v>64</v>
      </c>
      <c r="F50" s="80" t="s">
        <v>90</v>
      </c>
      <c r="G50" s="80" t="s">
        <v>117</v>
      </c>
      <c r="H50" s="80" t="s">
        <v>225</v>
      </c>
      <c r="I50" s="80"/>
      <c r="J50" s="86">
        <f>J51+J52+J53</f>
        <v>6.1</v>
      </c>
      <c r="K50" s="86">
        <f>K51+K52+K53</f>
        <v>6.064</v>
      </c>
      <c r="L50" s="86">
        <f t="shared" si="2"/>
        <v>99</v>
      </c>
    </row>
    <row r="51" spans="1:12" ht="47.25">
      <c r="A51" s="96" t="s">
        <v>58</v>
      </c>
      <c r="B51" s="97">
        <v>932</v>
      </c>
      <c r="C51" s="97" t="s">
        <v>87</v>
      </c>
      <c r="D51" s="97" t="s">
        <v>88</v>
      </c>
      <c r="E51" s="97" t="s">
        <v>64</v>
      </c>
      <c r="F51" s="93" t="s">
        <v>90</v>
      </c>
      <c r="G51" s="93" t="s">
        <v>117</v>
      </c>
      <c r="H51" s="93" t="s">
        <v>225</v>
      </c>
      <c r="I51" s="93" t="s">
        <v>55</v>
      </c>
      <c r="J51" s="94">
        <v>4.5</v>
      </c>
      <c r="K51" s="94">
        <v>4.464</v>
      </c>
      <c r="L51" s="94">
        <f t="shared" si="2"/>
        <v>99</v>
      </c>
    </row>
    <row r="52" spans="1:12" ht="47.25">
      <c r="A52" s="96" t="s">
        <v>124</v>
      </c>
      <c r="B52" s="97">
        <v>932</v>
      </c>
      <c r="C52" s="97" t="s">
        <v>87</v>
      </c>
      <c r="D52" s="97" t="s">
        <v>88</v>
      </c>
      <c r="E52" s="97" t="s">
        <v>64</v>
      </c>
      <c r="F52" s="93" t="s">
        <v>90</v>
      </c>
      <c r="G52" s="93" t="s">
        <v>117</v>
      </c>
      <c r="H52" s="93" t="s">
        <v>225</v>
      </c>
      <c r="I52" s="93" t="s">
        <v>119</v>
      </c>
      <c r="J52" s="94">
        <v>1.3</v>
      </c>
      <c r="K52" s="94">
        <v>1.3</v>
      </c>
      <c r="L52" s="94">
        <f t="shared" si="2"/>
        <v>100</v>
      </c>
    </row>
    <row r="53" spans="1:12" ht="31.5">
      <c r="A53" s="96" t="s">
        <v>60</v>
      </c>
      <c r="B53" s="97">
        <v>932</v>
      </c>
      <c r="C53" s="97" t="s">
        <v>87</v>
      </c>
      <c r="D53" s="97" t="s">
        <v>88</v>
      </c>
      <c r="E53" s="97" t="s">
        <v>64</v>
      </c>
      <c r="F53" s="93" t="s">
        <v>90</v>
      </c>
      <c r="G53" s="93" t="s">
        <v>117</v>
      </c>
      <c r="H53" s="93" t="s">
        <v>225</v>
      </c>
      <c r="I53" s="93" t="s">
        <v>56</v>
      </c>
      <c r="J53" s="94">
        <v>0.3</v>
      </c>
      <c r="K53" s="94">
        <v>0.3</v>
      </c>
      <c r="L53" s="94">
        <f t="shared" si="2"/>
        <v>100</v>
      </c>
    </row>
    <row r="54" spans="1:12" ht="126">
      <c r="A54" s="99" t="s">
        <v>217</v>
      </c>
      <c r="B54" s="79">
        <v>932</v>
      </c>
      <c r="C54" s="79" t="s">
        <v>87</v>
      </c>
      <c r="D54" s="79" t="s">
        <v>88</v>
      </c>
      <c r="E54" s="79" t="s">
        <v>64</v>
      </c>
      <c r="F54" s="80" t="s">
        <v>90</v>
      </c>
      <c r="G54" s="80" t="s">
        <v>117</v>
      </c>
      <c r="H54" s="80" t="s">
        <v>127</v>
      </c>
      <c r="I54" s="80" t="s">
        <v>86</v>
      </c>
      <c r="J54" s="86">
        <f>J55</f>
        <v>0.1</v>
      </c>
      <c r="K54" s="86">
        <f>K55</f>
        <v>0.1</v>
      </c>
      <c r="L54" s="86">
        <f t="shared" si="2"/>
        <v>100</v>
      </c>
    </row>
    <row r="55" spans="1:12" ht="42" customHeight="1">
      <c r="A55" s="96" t="s">
        <v>52</v>
      </c>
      <c r="B55" s="97">
        <v>932</v>
      </c>
      <c r="C55" s="97" t="s">
        <v>87</v>
      </c>
      <c r="D55" s="97" t="s">
        <v>88</v>
      </c>
      <c r="E55" s="97" t="s">
        <v>64</v>
      </c>
      <c r="F55" s="93" t="s">
        <v>90</v>
      </c>
      <c r="G55" s="93" t="s">
        <v>117</v>
      </c>
      <c r="H55" s="93" t="s">
        <v>126</v>
      </c>
      <c r="I55" s="93" t="s">
        <v>196</v>
      </c>
      <c r="J55" s="94">
        <f>J56</f>
        <v>0.1</v>
      </c>
      <c r="K55" s="94">
        <f>K56</f>
        <v>0.1</v>
      </c>
      <c r="L55" s="94">
        <f t="shared" si="2"/>
        <v>100</v>
      </c>
    </row>
    <row r="56" spans="1:12" ht="39" customHeight="1">
      <c r="A56" s="96" t="s">
        <v>60</v>
      </c>
      <c r="B56" s="97">
        <v>932</v>
      </c>
      <c r="C56" s="97" t="s">
        <v>87</v>
      </c>
      <c r="D56" s="97" t="s">
        <v>88</v>
      </c>
      <c r="E56" s="97" t="s">
        <v>64</v>
      </c>
      <c r="F56" s="93" t="s">
        <v>90</v>
      </c>
      <c r="G56" s="93" t="s">
        <v>117</v>
      </c>
      <c r="H56" s="93" t="s">
        <v>126</v>
      </c>
      <c r="I56" s="93" t="s">
        <v>56</v>
      </c>
      <c r="J56" s="94">
        <v>0.1</v>
      </c>
      <c r="K56" s="94">
        <v>0.1</v>
      </c>
      <c r="L56" s="94">
        <f t="shared" si="2"/>
        <v>100</v>
      </c>
    </row>
    <row r="57" spans="1:12" s="12" customFormat="1" ht="35.25" customHeight="1">
      <c r="A57" s="85" t="s">
        <v>113</v>
      </c>
      <c r="B57" s="79">
        <v>932</v>
      </c>
      <c r="C57" s="79" t="s">
        <v>87</v>
      </c>
      <c r="D57" s="79" t="s">
        <v>198</v>
      </c>
      <c r="E57" s="79"/>
      <c r="F57" s="80"/>
      <c r="G57" s="80"/>
      <c r="H57" s="80"/>
      <c r="I57" s="80"/>
      <c r="J57" s="86">
        <f aca="true" t="shared" si="3" ref="J57:K60">J58</f>
        <v>16.7</v>
      </c>
      <c r="K57" s="86">
        <f t="shared" si="3"/>
        <v>16.7</v>
      </c>
      <c r="L57" s="86">
        <f t="shared" si="2"/>
        <v>100</v>
      </c>
    </row>
    <row r="58" spans="1:12" ht="36" customHeight="1">
      <c r="A58" s="91" t="s">
        <v>53</v>
      </c>
      <c r="B58" s="92">
        <v>932</v>
      </c>
      <c r="C58" s="92" t="s">
        <v>87</v>
      </c>
      <c r="D58" s="92" t="s">
        <v>198</v>
      </c>
      <c r="E58" s="92" t="s">
        <v>64</v>
      </c>
      <c r="F58" s="93" t="s">
        <v>90</v>
      </c>
      <c r="G58" s="93"/>
      <c r="H58" s="93"/>
      <c r="I58" s="93"/>
      <c r="J58" s="94">
        <f t="shared" si="3"/>
        <v>16.7</v>
      </c>
      <c r="K58" s="94">
        <f t="shared" si="3"/>
        <v>16.7</v>
      </c>
      <c r="L58" s="94">
        <f t="shared" si="2"/>
        <v>100</v>
      </c>
    </row>
    <row r="59" spans="1:12" ht="48.75" customHeight="1">
      <c r="A59" s="91" t="s">
        <v>65</v>
      </c>
      <c r="B59" s="92">
        <v>932</v>
      </c>
      <c r="C59" s="92" t="s">
        <v>87</v>
      </c>
      <c r="D59" s="92" t="s">
        <v>198</v>
      </c>
      <c r="E59" s="92" t="s">
        <v>64</v>
      </c>
      <c r="F59" s="93" t="s">
        <v>90</v>
      </c>
      <c r="G59" s="93"/>
      <c r="H59" s="93"/>
      <c r="I59" s="93"/>
      <c r="J59" s="94">
        <f t="shared" si="3"/>
        <v>16.7</v>
      </c>
      <c r="K59" s="94">
        <f t="shared" si="3"/>
        <v>16.7</v>
      </c>
      <c r="L59" s="94">
        <f t="shared" si="2"/>
        <v>100</v>
      </c>
    </row>
    <row r="60" spans="1:12" ht="40.5" customHeight="1">
      <c r="A60" s="91" t="s">
        <v>203</v>
      </c>
      <c r="B60" s="92">
        <v>932</v>
      </c>
      <c r="C60" s="92" t="s">
        <v>87</v>
      </c>
      <c r="D60" s="92" t="s">
        <v>198</v>
      </c>
      <c r="E60" s="92" t="s">
        <v>64</v>
      </c>
      <c r="F60" s="93" t="s">
        <v>90</v>
      </c>
      <c r="G60" s="93" t="s">
        <v>117</v>
      </c>
      <c r="H60" s="93" t="s">
        <v>199</v>
      </c>
      <c r="I60" s="93"/>
      <c r="J60" s="94">
        <f t="shared" si="3"/>
        <v>16.7</v>
      </c>
      <c r="K60" s="94">
        <f t="shared" si="3"/>
        <v>16.7</v>
      </c>
      <c r="L60" s="94">
        <f t="shared" si="2"/>
        <v>100</v>
      </c>
    </row>
    <row r="61" spans="1:12" ht="38.25" customHeight="1">
      <c r="A61" s="91" t="s">
        <v>203</v>
      </c>
      <c r="B61" s="92">
        <v>932</v>
      </c>
      <c r="C61" s="92" t="s">
        <v>87</v>
      </c>
      <c r="D61" s="92" t="s">
        <v>198</v>
      </c>
      <c r="E61" s="92" t="s">
        <v>64</v>
      </c>
      <c r="F61" s="93" t="s">
        <v>90</v>
      </c>
      <c r="G61" s="93" t="s">
        <v>117</v>
      </c>
      <c r="H61" s="93" t="s">
        <v>199</v>
      </c>
      <c r="I61" s="93" t="s">
        <v>155</v>
      </c>
      <c r="J61" s="94">
        <v>16.7</v>
      </c>
      <c r="K61" s="94">
        <v>16.7</v>
      </c>
      <c r="L61" s="94">
        <f aca="true" t="shared" si="4" ref="L61:L70">ROUND(K61/J61*100,0.1)</f>
        <v>100</v>
      </c>
    </row>
    <row r="62" spans="1:12" ht="51.75" customHeight="1">
      <c r="A62" s="115" t="s">
        <v>303</v>
      </c>
      <c r="B62" s="79">
        <v>932</v>
      </c>
      <c r="C62" s="79" t="s">
        <v>87</v>
      </c>
      <c r="D62" s="79" t="s">
        <v>306</v>
      </c>
      <c r="E62" s="79" t="s">
        <v>64</v>
      </c>
      <c r="F62" s="80" t="s">
        <v>90</v>
      </c>
      <c r="G62" s="80" t="s">
        <v>117</v>
      </c>
      <c r="H62" s="80" t="s">
        <v>307</v>
      </c>
      <c r="I62" s="80"/>
      <c r="J62" s="86">
        <f>J63</f>
        <v>0</v>
      </c>
      <c r="K62" s="86">
        <f>K63</f>
        <v>0</v>
      </c>
      <c r="L62" s="86"/>
    </row>
    <row r="63" spans="1:12" ht="27.75" customHeight="1">
      <c r="A63" s="114" t="s">
        <v>304</v>
      </c>
      <c r="B63" s="92">
        <v>932</v>
      </c>
      <c r="C63" s="92" t="s">
        <v>87</v>
      </c>
      <c r="D63" s="92" t="s">
        <v>306</v>
      </c>
      <c r="E63" s="92" t="s">
        <v>64</v>
      </c>
      <c r="F63" s="93" t="s">
        <v>90</v>
      </c>
      <c r="G63" s="93" t="s">
        <v>117</v>
      </c>
      <c r="H63" s="93" t="s">
        <v>307</v>
      </c>
      <c r="I63" s="93" t="s">
        <v>213</v>
      </c>
      <c r="J63" s="94">
        <f>J64</f>
        <v>0</v>
      </c>
      <c r="K63" s="94">
        <f>K64</f>
        <v>0</v>
      </c>
      <c r="L63" s="94"/>
    </row>
    <row r="64" spans="1:12" ht="24.75" customHeight="1">
      <c r="A64" s="114" t="s">
        <v>305</v>
      </c>
      <c r="B64" s="92">
        <v>932</v>
      </c>
      <c r="C64" s="92" t="s">
        <v>87</v>
      </c>
      <c r="D64" s="92" t="s">
        <v>306</v>
      </c>
      <c r="E64" s="92" t="s">
        <v>64</v>
      </c>
      <c r="F64" s="93" t="s">
        <v>90</v>
      </c>
      <c r="G64" s="93" t="s">
        <v>117</v>
      </c>
      <c r="H64" s="93" t="s">
        <v>307</v>
      </c>
      <c r="I64" s="93" t="s">
        <v>212</v>
      </c>
      <c r="J64" s="94"/>
      <c r="K64" s="94"/>
      <c r="L64" s="94"/>
    </row>
    <row r="65" spans="1:12" ht="30.75" customHeight="1">
      <c r="A65" s="85" t="s">
        <v>214</v>
      </c>
      <c r="B65" s="79">
        <v>932</v>
      </c>
      <c r="C65" s="79" t="s">
        <v>87</v>
      </c>
      <c r="D65" s="79" t="s">
        <v>210</v>
      </c>
      <c r="E65" s="79" t="s">
        <v>86</v>
      </c>
      <c r="F65" s="80" t="s">
        <v>86</v>
      </c>
      <c r="G65" s="80"/>
      <c r="H65" s="80" t="s">
        <v>86</v>
      </c>
      <c r="I65" s="80" t="s">
        <v>86</v>
      </c>
      <c r="J65" s="86">
        <f aca="true" t="shared" si="5" ref="J65:K67">J66</f>
        <v>2</v>
      </c>
      <c r="K65" s="86">
        <f t="shared" si="5"/>
        <v>0</v>
      </c>
      <c r="L65" s="86">
        <f t="shared" si="4"/>
        <v>0</v>
      </c>
    </row>
    <row r="66" spans="1:12" ht="51.75" customHeight="1">
      <c r="A66" s="91" t="s">
        <v>130</v>
      </c>
      <c r="B66" s="92">
        <v>932</v>
      </c>
      <c r="C66" s="92" t="s">
        <v>87</v>
      </c>
      <c r="D66" s="92" t="s">
        <v>210</v>
      </c>
      <c r="E66" s="92" t="s">
        <v>64</v>
      </c>
      <c r="F66" s="93" t="s">
        <v>90</v>
      </c>
      <c r="G66" s="93"/>
      <c r="H66" s="93" t="s">
        <v>86</v>
      </c>
      <c r="I66" s="93" t="s">
        <v>86</v>
      </c>
      <c r="J66" s="94">
        <f t="shared" si="5"/>
        <v>2</v>
      </c>
      <c r="K66" s="94">
        <f t="shared" si="5"/>
        <v>0</v>
      </c>
      <c r="L66" s="94">
        <f t="shared" si="4"/>
        <v>0</v>
      </c>
    </row>
    <row r="67" spans="1:12" ht="57.75" customHeight="1">
      <c r="A67" s="91" t="s">
        <v>131</v>
      </c>
      <c r="B67" s="92">
        <v>932</v>
      </c>
      <c r="C67" s="92" t="s">
        <v>87</v>
      </c>
      <c r="D67" s="92" t="s">
        <v>210</v>
      </c>
      <c r="E67" s="92" t="s">
        <v>64</v>
      </c>
      <c r="F67" s="93" t="s">
        <v>90</v>
      </c>
      <c r="G67" s="93"/>
      <c r="H67" s="93"/>
      <c r="I67" s="93"/>
      <c r="J67" s="94">
        <f t="shared" si="5"/>
        <v>2</v>
      </c>
      <c r="K67" s="94">
        <f t="shared" si="5"/>
        <v>0</v>
      </c>
      <c r="L67" s="94">
        <f t="shared" si="4"/>
        <v>0</v>
      </c>
    </row>
    <row r="68" spans="1:12" ht="36.75" customHeight="1">
      <c r="A68" s="91" t="s">
        <v>215</v>
      </c>
      <c r="B68" s="92">
        <v>932</v>
      </c>
      <c r="C68" s="92" t="s">
        <v>87</v>
      </c>
      <c r="D68" s="92" t="s">
        <v>210</v>
      </c>
      <c r="E68" s="92" t="s">
        <v>64</v>
      </c>
      <c r="F68" s="93" t="s">
        <v>90</v>
      </c>
      <c r="G68" s="93" t="s">
        <v>117</v>
      </c>
      <c r="H68" s="93" t="s">
        <v>211</v>
      </c>
      <c r="I68" s="93"/>
      <c r="J68" s="94">
        <f>J70</f>
        <v>2</v>
      </c>
      <c r="K68" s="94">
        <f>K70</f>
        <v>0</v>
      </c>
      <c r="L68" s="94">
        <f t="shared" si="4"/>
        <v>0</v>
      </c>
    </row>
    <row r="69" spans="1:12" ht="31.5" customHeight="1">
      <c r="A69" s="91" t="s">
        <v>216</v>
      </c>
      <c r="B69" s="92">
        <v>932</v>
      </c>
      <c r="C69" s="92" t="s">
        <v>87</v>
      </c>
      <c r="D69" s="92" t="s">
        <v>210</v>
      </c>
      <c r="E69" s="92" t="s">
        <v>64</v>
      </c>
      <c r="F69" s="93" t="s">
        <v>90</v>
      </c>
      <c r="G69" s="93" t="s">
        <v>117</v>
      </c>
      <c r="H69" s="93" t="s">
        <v>211</v>
      </c>
      <c r="I69" s="93" t="s">
        <v>213</v>
      </c>
      <c r="J69" s="94">
        <f>J70</f>
        <v>2</v>
      </c>
      <c r="K69" s="94"/>
      <c r="L69" s="94">
        <f t="shared" si="4"/>
        <v>0</v>
      </c>
    </row>
    <row r="70" spans="1:12" ht="39" customHeight="1">
      <c r="A70" s="91" t="s">
        <v>209</v>
      </c>
      <c r="B70" s="92">
        <v>932</v>
      </c>
      <c r="C70" s="92" t="s">
        <v>87</v>
      </c>
      <c r="D70" s="92" t="s">
        <v>210</v>
      </c>
      <c r="E70" s="92" t="s">
        <v>64</v>
      </c>
      <c r="F70" s="93" t="s">
        <v>90</v>
      </c>
      <c r="G70" s="93" t="s">
        <v>117</v>
      </c>
      <c r="H70" s="93" t="s">
        <v>211</v>
      </c>
      <c r="I70" s="93" t="s">
        <v>212</v>
      </c>
      <c r="J70" s="94">
        <v>2</v>
      </c>
      <c r="K70" s="94">
        <v>0</v>
      </c>
      <c r="L70" s="94">
        <f t="shared" si="4"/>
        <v>0</v>
      </c>
    </row>
    <row r="71" spans="1:12" s="12" customFormat="1" ht="51" customHeight="1">
      <c r="A71" s="85" t="s">
        <v>147</v>
      </c>
      <c r="B71" s="79">
        <v>932</v>
      </c>
      <c r="C71" s="79" t="s">
        <v>87</v>
      </c>
      <c r="D71" s="79" t="s">
        <v>78</v>
      </c>
      <c r="E71" s="79" t="s">
        <v>86</v>
      </c>
      <c r="F71" s="80" t="s">
        <v>86</v>
      </c>
      <c r="G71" s="80"/>
      <c r="H71" s="80" t="s">
        <v>86</v>
      </c>
      <c r="I71" s="80" t="s">
        <v>86</v>
      </c>
      <c r="J71" s="86">
        <f>J72</f>
        <v>30.113</v>
      </c>
      <c r="K71" s="86">
        <f>K72</f>
        <v>30.143</v>
      </c>
      <c r="L71" s="86">
        <f>ROUND(K71/J71*100,0.1)</f>
        <v>100</v>
      </c>
    </row>
    <row r="72" spans="1:12" ht="31.5">
      <c r="A72" s="91" t="s">
        <v>53</v>
      </c>
      <c r="B72" s="92">
        <v>932</v>
      </c>
      <c r="C72" s="92" t="s">
        <v>87</v>
      </c>
      <c r="D72" s="92" t="s">
        <v>78</v>
      </c>
      <c r="E72" s="92" t="s">
        <v>64</v>
      </c>
      <c r="F72" s="93"/>
      <c r="G72" s="93"/>
      <c r="H72" s="93" t="s">
        <v>86</v>
      </c>
      <c r="I72" s="93" t="s">
        <v>86</v>
      </c>
      <c r="J72" s="94">
        <f>J73</f>
        <v>30.113</v>
      </c>
      <c r="K72" s="94">
        <f>K73</f>
        <v>30.143</v>
      </c>
      <c r="L72" s="94">
        <f>ROUND(K72/J72*100,0.1)</f>
        <v>100</v>
      </c>
    </row>
    <row r="73" spans="1:12" ht="47.25">
      <c r="A73" s="91" t="s">
        <v>245</v>
      </c>
      <c r="B73" s="92">
        <v>932</v>
      </c>
      <c r="C73" s="92" t="s">
        <v>87</v>
      </c>
      <c r="D73" s="92" t="s">
        <v>78</v>
      </c>
      <c r="E73" s="92" t="s">
        <v>64</v>
      </c>
      <c r="F73" s="93" t="s">
        <v>90</v>
      </c>
      <c r="G73" s="93"/>
      <c r="H73" s="93" t="s">
        <v>86</v>
      </c>
      <c r="I73" s="93" t="s">
        <v>86</v>
      </c>
      <c r="J73" s="94">
        <f>J81+J83+J78+J75</f>
        <v>30.113</v>
      </c>
      <c r="K73" s="94">
        <v>30.143</v>
      </c>
      <c r="L73" s="94">
        <f>ROUND(K73/J73*100,0.1)</f>
        <v>100</v>
      </c>
    </row>
    <row r="74" spans="1:12" ht="47.25">
      <c r="A74" s="85" t="s">
        <v>234</v>
      </c>
      <c r="B74" s="79">
        <v>932</v>
      </c>
      <c r="C74" s="79" t="s">
        <v>87</v>
      </c>
      <c r="D74" s="79" t="s">
        <v>78</v>
      </c>
      <c r="E74" s="79" t="s">
        <v>64</v>
      </c>
      <c r="F74" s="80" t="s">
        <v>90</v>
      </c>
      <c r="G74" s="80" t="s">
        <v>117</v>
      </c>
      <c r="H74" s="80" t="s">
        <v>237</v>
      </c>
      <c r="I74" s="80"/>
      <c r="J74" s="86">
        <f>J75</f>
        <v>0</v>
      </c>
      <c r="K74" s="86">
        <f>K75</f>
        <v>0</v>
      </c>
      <c r="L74" s="86">
        <f>L75</f>
        <v>0</v>
      </c>
    </row>
    <row r="75" spans="1:12" ht="34.5" customHeight="1">
      <c r="A75" s="91" t="s">
        <v>235</v>
      </c>
      <c r="B75" s="92">
        <v>932</v>
      </c>
      <c r="C75" s="92" t="s">
        <v>87</v>
      </c>
      <c r="D75" s="92" t="s">
        <v>78</v>
      </c>
      <c r="E75" s="92" t="s">
        <v>64</v>
      </c>
      <c r="F75" s="93" t="s">
        <v>90</v>
      </c>
      <c r="G75" s="93" t="s">
        <v>117</v>
      </c>
      <c r="H75" s="93" t="s">
        <v>237</v>
      </c>
      <c r="I75" s="93" t="s">
        <v>244</v>
      </c>
      <c r="J75" s="94">
        <f>J76</f>
        <v>0</v>
      </c>
      <c r="K75" s="94">
        <f>K76</f>
        <v>0</v>
      </c>
      <c r="L75" s="94"/>
    </row>
    <row r="76" spans="1:12" ht="47.25">
      <c r="A76" s="91" t="s">
        <v>245</v>
      </c>
      <c r="B76" s="92">
        <v>932</v>
      </c>
      <c r="C76" s="92" t="s">
        <v>87</v>
      </c>
      <c r="D76" s="92" t="s">
        <v>78</v>
      </c>
      <c r="E76" s="92" t="s">
        <v>64</v>
      </c>
      <c r="F76" s="93" t="s">
        <v>90</v>
      </c>
      <c r="G76" s="93" t="s">
        <v>117</v>
      </c>
      <c r="H76" s="93" t="s">
        <v>237</v>
      </c>
      <c r="I76" s="93" t="s">
        <v>236</v>
      </c>
      <c r="J76" s="94"/>
      <c r="K76" s="94"/>
      <c r="L76" s="94"/>
    </row>
    <row r="77" spans="1:12" ht="47.25">
      <c r="A77" s="95" t="s">
        <v>245</v>
      </c>
      <c r="B77" s="79">
        <v>932</v>
      </c>
      <c r="C77" s="79" t="s">
        <v>87</v>
      </c>
      <c r="D77" s="79" t="s">
        <v>78</v>
      </c>
      <c r="E77" s="79" t="s">
        <v>64</v>
      </c>
      <c r="F77" s="80" t="s">
        <v>90</v>
      </c>
      <c r="G77" s="80" t="s">
        <v>117</v>
      </c>
      <c r="H77" s="80" t="s">
        <v>237</v>
      </c>
      <c r="I77" s="80"/>
      <c r="J77" s="86">
        <f>J78</f>
        <v>30.113</v>
      </c>
      <c r="K77" s="86">
        <f>K78</f>
        <v>11.9</v>
      </c>
      <c r="L77" s="86">
        <f>L78</f>
        <v>40</v>
      </c>
    </row>
    <row r="78" spans="1:12" ht="31.5">
      <c r="A78" s="91" t="s">
        <v>60</v>
      </c>
      <c r="B78" s="92">
        <v>932</v>
      </c>
      <c r="C78" s="92" t="s">
        <v>87</v>
      </c>
      <c r="D78" s="92" t="s">
        <v>78</v>
      </c>
      <c r="E78" s="92" t="s">
        <v>64</v>
      </c>
      <c r="F78" s="93" t="s">
        <v>90</v>
      </c>
      <c r="G78" s="93" t="s">
        <v>117</v>
      </c>
      <c r="H78" s="93" t="s">
        <v>237</v>
      </c>
      <c r="I78" s="93"/>
      <c r="J78" s="94">
        <f>J79</f>
        <v>30.113</v>
      </c>
      <c r="K78" s="94">
        <v>11.9</v>
      </c>
      <c r="L78" s="94">
        <f>ROUND(K78/J78*100,0.1)</f>
        <v>40</v>
      </c>
    </row>
    <row r="79" spans="1:12" ht="31.5">
      <c r="A79" s="91" t="s">
        <v>60</v>
      </c>
      <c r="B79" s="92">
        <v>932</v>
      </c>
      <c r="C79" s="92" t="s">
        <v>87</v>
      </c>
      <c r="D79" s="92" t="s">
        <v>78</v>
      </c>
      <c r="E79" s="92" t="s">
        <v>64</v>
      </c>
      <c r="F79" s="93" t="s">
        <v>90</v>
      </c>
      <c r="G79" s="93" t="s">
        <v>117</v>
      </c>
      <c r="H79" s="93" t="s">
        <v>237</v>
      </c>
      <c r="I79" s="93" t="s">
        <v>236</v>
      </c>
      <c r="J79" s="94">
        <v>30.113</v>
      </c>
      <c r="K79" s="94">
        <v>30.113</v>
      </c>
      <c r="L79" s="94">
        <f>ROUND(K79/J79*100,0.1)</f>
        <v>100</v>
      </c>
    </row>
    <row r="80" spans="1:12" ht="48.75" customHeight="1">
      <c r="A80" s="85" t="s">
        <v>233</v>
      </c>
      <c r="B80" s="79">
        <v>932</v>
      </c>
      <c r="C80" s="79" t="s">
        <v>87</v>
      </c>
      <c r="D80" s="79" t="s">
        <v>78</v>
      </c>
      <c r="E80" s="79" t="s">
        <v>64</v>
      </c>
      <c r="F80" s="80" t="s">
        <v>90</v>
      </c>
      <c r="G80" s="80" t="s">
        <v>117</v>
      </c>
      <c r="H80" s="80" t="s">
        <v>232</v>
      </c>
      <c r="I80" s="80"/>
      <c r="J80" s="86">
        <f>J81</f>
        <v>0</v>
      </c>
      <c r="K80" s="86">
        <f>K81</f>
        <v>0</v>
      </c>
      <c r="L80" s="86"/>
    </row>
    <row r="81" spans="1:12" ht="44.25" customHeight="1">
      <c r="A81" s="91" t="s">
        <v>60</v>
      </c>
      <c r="B81" s="92">
        <v>932</v>
      </c>
      <c r="C81" s="92" t="s">
        <v>87</v>
      </c>
      <c r="D81" s="92" t="s">
        <v>78</v>
      </c>
      <c r="E81" s="92" t="s">
        <v>64</v>
      </c>
      <c r="F81" s="93" t="s">
        <v>90</v>
      </c>
      <c r="G81" s="93" t="s">
        <v>117</v>
      </c>
      <c r="H81" s="93" t="s">
        <v>232</v>
      </c>
      <c r="I81" s="93" t="s">
        <v>56</v>
      </c>
      <c r="J81" s="94"/>
      <c r="K81" s="94"/>
      <c r="L81" s="94"/>
    </row>
    <row r="82" spans="1:12" ht="31.5" customHeight="1">
      <c r="A82" s="85" t="s">
        <v>208</v>
      </c>
      <c r="B82" s="79">
        <v>932</v>
      </c>
      <c r="C82" s="79" t="s">
        <v>87</v>
      </c>
      <c r="D82" s="79" t="s">
        <v>78</v>
      </c>
      <c r="E82" s="79" t="s">
        <v>64</v>
      </c>
      <c r="F82" s="80" t="s">
        <v>90</v>
      </c>
      <c r="G82" s="80" t="s">
        <v>117</v>
      </c>
      <c r="H82" s="80" t="s">
        <v>135</v>
      </c>
      <c r="I82" s="80"/>
      <c r="J82" s="86">
        <f>J83</f>
        <v>0</v>
      </c>
      <c r="K82" s="86">
        <f>K83</f>
        <v>0</v>
      </c>
      <c r="L82" s="86"/>
    </row>
    <row r="83" spans="1:12" ht="43.5" customHeight="1">
      <c r="A83" s="91" t="s">
        <v>60</v>
      </c>
      <c r="B83" s="92">
        <v>932</v>
      </c>
      <c r="C83" s="92" t="s">
        <v>87</v>
      </c>
      <c r="D83" s="92" t="s">
        <v>78</v>
      </c>
      <c r="E83" s="92" t="s">
        <v>64</v>
      </c>
      <c r="F83" s="93" t="s">
        <v>90</v>
      </c>
      <c r="G83" s="93" t="s">
        <v>117</v>
      </c>
      <c r="H83" s="93" t="s">
        <v>135</v>
      </c>
      <c r="I83" s="93" t="s">
        <v>56</v>
      </c>
      <c r="J83" s="94"/>
      <c r="K83" s="94"/>
      <c r="L83" s="94"/>
    </row>
    <row r="84" spans="1:12" ht="32.25" customHeight="1">
      <c r="A84" s="91" t="s">
        <v>60</v>
      </c>
      <c r="B84" s="92">
        <v>932</v>
      </c>
      <c r="C84" s="92" t="s">
        <v>87</v>
      </c>
      <c r="D84" s="92" t="s">
        <v>78</v>
      </c>
      <c r="E84" s="92" t="s">
        <v>64</v>
      </c>
      <c r="F84" s="93" t="s">
        <v>90</v>
      </c>
      <c r="G84" s="93" t="s">
        <v>117</v>
      </c>
      <c r="H84" s="93" t="s">
        <v>135</v>
      </c>
      <c r="I84" s="93" t="s">
        <v>197</v>
      </c>
      <c r="J84" s="94"/>
      <c r="K84" s="94"/>
      <c r="L84" s="94"/>
    </row>
    <row r="85" spans="1:12" ht="37.5" customHeight="1">
      <c r="A85" s="78" t="s">
        <v>28</v>
      </c>
      <c r="B85" s="82">
        <v>932</v>
      </c>
      <c r="C85" s="82" t="s">
        <v>3</v>
      </c>
      <c r="D85" s="82"/>
      <c r="E85" s="82"/>
      <c r="F85" s="83"/>
      <c r="G85" s="83"/>
      <c r="H85" s="83" t="s">
        <v>86</v>
      </c>
      <c r="I85" s="83" t="s">
        <v>86</v>
      </c>
      <c r="J85" s="81">
        <f>J86</f>
        <v>75.5</v>
      </c>
      <c r="K85" s="81">
        <f>K86</f>
        <v>75.5</v>
      </c>
      <c r="L85" s="81">
        <f>ROUND(K85/J85*100,0.1)</f>
        <v>100</v>
      </c>
    </row>
    <row r="86" spans="1:12" ht="29.25" customHeight="1">
      <c r="A86" s="91" t="s">
        <v>29</v>
      </c>
      <c r="B86" s="92">
        <v>932</v>
      </c>
      <c r="C86" s="92" t="s">
        <v>3</v>
      </c>
      <c r="D86" s="92" t="s">
        <v>2</v>
      </c>
      <c r="E86" s="92"/>
      <c r="F86" s="93" t="s">
        <v>86</v>
      </c>
      <c r="G86" s="93"/>
      <c r="H86" s="93" t="s">
        <v>86</v>
      </c>
      <c r="I86" s="93" t="s">
        <v>86</v>
      </c>
      <c r="J86" s="94">
        <f>J87</f>
        <v>75.5</v>
      </c>
      <c r="K86" s="94">
        <f>K87</f>
        <v>75.5</v>
      </c>
      <c r="L86" s="94">
        <f>ROUND(K86/J86*100,0.1)</f>
        <v>100</v>
      </c>
    </row>
    <row r="87" spans="1:12" ht="45" customHeight="1">
      <c r="A87" s="91" t="s">
        <v>30</v>
      </c>
      <c r="B87" s="92">
        <v>932</v>
      </c>
      <c r="C87" s="92" t="s">
        <v>3</v>
      </c>
      <c r="D87" s="92" t="s">
        <v>2</v>
      </c>
      <c r="E87" s="92" t="s">
        <v>64</v>
      </c>
      <c r="F87" s="93" t="s">
        <v>90</v>
      </c>
      <c r="G87" s="93" t="s">
        <v>117</v>
      </c>
      <c r="H87" s="93" t="s">
        <v>128</v>
      </c>
      <c r="I87" s="93" t="s">
        <v>86</v>
      </c>
      <c r="J87" s="94">
        <f>SUM(J88:J90)</f>
        <v>75.5</v>
      </c>
      <c r="K87" s="94">
        <f>SUM(K88:K90)</f>
        <v>75.5</v>
      </c>
      <c r="L87" s="94">
        <f>ROUND(K87/J87*100,0.1)</f>
        <v>100</v>
      </c>
    </row>
    <row r="88" spans="1:12" ht="45" customHeight="1">
      <c r="A88" s="91" t="s">
        <v>58</v>
      </c>
      <c r="B88" s="92">
        <v>932</v>
      </c>
      <c r="C88" s="92" t="s">
        <v>3</v>
      </c>
      <c r="D88" s="92" t="s">
        <v>2</v>
      </c>
      <c r="E88" s="92" t="s">
        <v>64</v>
      </c>
      <c r="F88" s="93" t="s">
        <v>90</v>
      </c>
      <c r="G88" s="93" t="s">
        <v>117</v>
      </c>
      <c r="H88" s="93" t="s">
        <v>128</v>
      </c>
      <c r="I88" s="93" t="s">
        <v>55</v>
      </c>
      <c r="J88" s="94">
        <v>54.149</v>
      </c>
      <c r="K88" s="94">
        <v>54.149</v>
      </c>
      <c r="L88" s="94">
        <f>ROUND(K88/J88*100,0.1)</f>
        <v>100</v>
      </c>
    </row>
    <row r="89" spans="1:12" ht="46.5" customHeight="1">
      <c r="A89" s="91" t="s">
        <v>124</v>
      </c>
      <c r="B89" s="92">
        <v>932</v>
      </c>
      <c r="C89" s="92" t="s">
        <v>3</v>
      </c>
      <c r="D89" s="92" t="s">
        <v>2</v>
      </c>
      <c r="E89" s="92" t="s">
        <v>64</v>
      </c>
      <c r="F89" s="93" t="s">
        <v>90</v>
      </c>
      <c r="G89" s="93" t="s">
        <v>117</v>
      </c>
      <c r="H89" s="93" t="s">
        <v>128</v>
      </c>
      <c r="I89" s="93" t="s">
        <v>119</v>
      </c>
      <c r="J89" s="94">
        <v>16.351</v>
      </c>
      <c r="K89" s="94">
        <v>16.351</v>
      </c>
      <c r="L89" s="94">
        <f>ROUND(K89/J89*100,0.1)</f>
        <v>100</v>
      </c>
    </row>
    <row r="90" spans="1:12" ht="32.25" customHeight="1">
      <c r="A90" s="91" t="s">
        <v>60</v>
      </c>
      <c r="B90" s="92">
        <v>932</v>
      </c>
      <c r="C90" s="92" t="s">
        <v>3</v>
      </c>
      <c r="D90" s="92" t="s">
        <v>2</v>
      </c>
      <c r="E90" s="92" t="s">
        <v>64</v>
      </c>
      <c r="F90" s="93" t="s">
        <v>90</v>
      </c>
      <c r="G90" s="93" t="s">
        <v>117</v>
      </c>
      <c r="H90" s="93" t="s">
        <v>128</v>
      </c>
      <c r="I90" s="93" t="s">
        <v>56</v>
      </c>
      <c r="J90" s="94">
        <v>5</v>
      </c>
      <c r="K90" s="94">
        <v>5</v>
      </c>
      <c r="L90" s="94"/>
    </row>
    <row r="91" spans="1:12" s="16" customFormat="1" ht="31.5">
      <c r="A91" s="78" t="s">
        <v>67</v>
      </c>
      <c r="B91" s="82">
        <v>932</v>
      </c>
      <c r="C91" s="82" t="s">
        <v>2</v>
      </c>
      <c r="D91" s="82"/>
      <c r="E91" s="82"/>
      <c r="F91" s="83"/>
      <c r="G91" s="83"/>
      <c r="H91" s="83" t="s">
        <v>86</v>
      </c>
      <c r="I91" s="83" t="s">
        <v>86</v>
      </c>
      <c r="J91" s="81">
        <f>J92</f>
        <v>27.9</v>
      </c>
      <c r="K91" s="81">
        <f>K92</f>
        <v>27.9</v>
      </c>
      <c r="L91" s="81"/>
    </row>
    <row r="92" spans="1:12" s="12" customFormat="1" ht="47.25">
      <c r="A92" s="85" t="s">
        <v>148</v>
      </c>
      <c r="B92" s="79">
        <v>932</v>
      </c>
      <c r="C92" s="79" t="s">
        <v>2</v>
      </c>
      <c r="D92" s="79" t="s">
        <v>107</v>
      </c>
      <c r="E92" s="79"/>
      <c r="F92" s="80" t="s">
        <v>86</v>
      </c>
      <c r="G92" s="80"/>
      <c r="H92" s="80" t="s">
        <v>86</v>
      </c>
      <c r="I92" s="80" t="s">
        <v>86</v>
      </c>
      <c r="J92" s="86">
        <f>J93</f>
        <v>27.9</v>
      </c>
      <c r="K92" s="86">
        <f>K93</f>
        <v>27.9</v>
      </c>
      <c r="L92" s="86"/>
    </row>
    <row r="93" spans="1:12" ht="31.5">
      <c r="A93" s="91" t="s">
        <v>63</v>
      </c>
      <c r="B93" s="92">
        <v>932</v>
      </c>
      <c r="C93" s="92" t="s">
        <v>2</v>
      </c>
      <c r="D93" s="92" t="s">
        <v>107</v>
      </c>
      <c r="E93" s="92" t="s">
        <v>64</v>
      </c>
      <c r="F93" s="93" t="s">
        <v>90</v>
      </c>
      <c r="G93" s="93"/>
      <c r="H93" s="93" t="s">
        <v>86</v>
      </c>
      <c r="I93" s="93" t="s">
        <v>86</v>
      </c>
      <c r="J93" s="94">
        <f>J94+J95</f>
        <v>27.9</v>
      </c>
      <c r="K93" s="94">
        <f>K94+K95</f>
        <v>27.9</v>
      </c>
      <c r="L93" s="94"/>
    </row>
    <row r="94" spans="1:12" ht="47.25">
      <c r="A94" s="91" t="s">
        <v>65</v>
      </c>
      <c r="B94" s="92">
        <v>932</v>
      </c>
      <c r="C94" s="92" t="s">
        <v>2</v>
      </c>
      <c r="D94" s="92" t="s">
        <v>107</v>
      </c>
      <c r="E94" s="92" t="s">
        <v>64</v>
      </c>
      <c r="F94" s="93" t="s">
        <v>90</v>
      </c>
      <c r="G94" s="93" t="s">
        <v>117</v>
      </c>
      <c r="H94" s="93" t="s">
        <v>86</v>
      </c>
      <c r="I94" s="93" t="s">
        <v>86</v>
      </c>
      <c r="J94" s="94">
        <f>J97</f>
        <v>27.9</v>
      </c>
      <c r="K94" s="94">
        <f>K97</f>
        <v>27.9</v>
      </c>
      <c r="L94" s="94"/>
    </row>
    <row r="95" spans="1:12" ht="28.5">
      <c r="A95" s="87" t="s">
        <v>202</v>
      </c>
      <c r="B95" s="88">
        <v>932</v>
      </c>
      <c r="C95" s="88" t="s">
        <v>2</v>
      </c>
      <c r="D95" s="88" t="s">
        <v>107</v>
      </c>
      <c r="E95" s="88" t="s">
        <v>64</v>
      </c>
      <c r="F95" s="89" t="s">
        <v>90</v>
      </c>
      <c r="G95" s="89" t="s">
        <v>117</v>
      </c>
      <c r="H95" s="89" t="s">
        <v>201</v>
      </c>
      <c r="I95" s="89"/>
      <c r="J95" s="90">
        <f>J96</f>
        <v>0</v>
      </c>
      <c r="K95" s="90">
        <f>K96</f>
        <v>0</v>
      </c>
      <c r="L95" s="90"/>
    </row>
    <row r="96" spans="1:12" ht="28.5">
      <c r="A96" s="87" t="s">
        <v>60</v>
      </c>
      <c r="B96" s="88">
        <v>932</v>
      </c>
      <c r="C96" s="88" t="s">
        <v>2</v>
      </c>
      <c r="D96" s="88" t="s">
        <v>107</v>
      </c>
      <c r="E96" s="88" t="s">
        <v>64</v>
      </c>
      <c r="F96" s="89" t="s">
        <v>90</v>
      </c>
      <c r="G96" s="89" t="s">
        <v>117</v>
      </c>
      <c r="H96" s="89" t="s">
        <v>201</v>
      </c>
      <c r="I96" s="89" t="s">
        <v>56</v>
      </c>
      <c r="J96" s="90">
        <v>0</v>
      </c>
      <c r="K96" s="90">
        <v>0</v>
      </c>
      <c r="L96" s="90"/>
    </row>
    <row r="97" spans="1:12" ht="48" customHeight="1">
      <c r="A97" s="91" t="s">
        <v>200</v>
      </c>
      <c r="B97" s="92">
        <v>932</v>
      </c>
      <c r="C97" s="92" t="s">
        <v>2</v>
      </c>
      <c r="D97" s="92" t="s">
        <v>107</v>
      </c>
      <c r="E97" s="92" t="s">
        <v>64</v>
      </c>
      <c r="F97" s="93" t="s">
        <v>90</v>
      </c>
      <c r="G97" s="93" t="s">
        <v>117</v>
      </c>
      <c r="H97" s="93" t="s">
        <v>145</v>
      </c>
      <c r="I97" s="93" t="s">
        <v>86</v>
      </c>
      <c r="J97" s="94">
        <f>J100</f>
        <v>27.9</v>
      </c>
      <c r="K97" s="94">
        <f>K100</f>
        <v>27.9</v>
      </c>
      <c r="L97" s="94"/>
    </row>
    <row r="98" spans="1:12" ht="42" customHeight="1">
      <c r="A98" s="87" t="s">
        <v>58</v>
      </c>
      <c r="B98" s="88">
        <v>932</v>
      </c>
      <c r="C98" s="88" t="s">
        <v>2</v>
      </c>
      <c r="D98" s="88" t="s">
        <v>107</v>
      </c>
      <c r="E98" s="88" t="s">
        <v>64</v>
      </c>
      <c r="F98" s="89" t="s">
        <v>90</v>
      </c>
      <c r="G98" s="89" t="s">
        <v>117</v>
      </c>
      <c r="H98" s="89" t="s">
        <v>146</v>
      </c>
      <c r="I98" s="89" t="s">
        <v>55</v>
      </c>
      <c r="J98" s="90"/>
      <c r="K98" s="90"/>
      <c r="L98" s="90"/>
    </row>
    <row r="99" spans="1:12" ht="28.5" customHeight="1">
      <c r="A99" s="87" t="s">
        <v>59</v>
      </c>
      <c r="B99" s="88">
        <v>932</v>
      </c>
      <c r="C99" s="88" t="s">
        <v>2</v>
      </c>
      <c r="D99" s="88" t="s">
        <v>88</v>
      </c>
      <c r="E99" s="88" t="s">
        <v>64</v>
      </c>
      <c r="F99" s="89" t="s">
        <v>90</v>
      </c>
      <c r="G99" s="89"/>
      <c r="H99" s="89" t="s">
        <v>66</v>
      </c>
      <c r="I99" s="89" t="s">
        <v>43</v>
      </c>
      <c r="J99" s="90"/>
      <c r="K99" s="90"/>
      <c r="L99" s="90"/>
    </row>
    <row r="100" spans="1:12" ht="30.75" customHeight="1">
      <c r="A100" s="91" t="s">
        <v>60</v>
      </c>
      <c r="B100" s="92">
        <v>932</v>
      </c>
      <c r="C100" s="92" t="s">
        <v>2</v>
      </c>
      <c r="D100" s="92" t="s">
        <v>107</v>
      </c>
      <c r="E100" s="92" t="s">
        <v>64</v>
      </c>
      <c r="F100" s="93" t="s">
        <v>90</v>
      </c>
      <c r="G100" s="93" t="s">
        <v>117</v>
      </c>
      <c r="H100" s="93" t="s">
        <v>145</v>
      </c>
      <c r="I100" s="93" t="s">
        <v>56</v>
      </c>
      <c r="J100" s="94">
        <v>27.9</v>
      </c>
      <c r="K100" s="94">
        <v>27.9</v>
      </c>
      <c r="L100" s="94"/>
    </row>
    <row r="101" spans="1:12" ht="39.75" customHeight="1">
      <c r="A101" s="87" t="s">
        <v>74</v>
      </c>
      <c r="B101" s="88">
        <v>932</v>
      </c>
      <c r="C101" s="88" t="s">
        <v>2</v>
      </c>
      <c r="D101" s="88" t="s">
        <v>88</v>
      </c>
      <c r="E101" s="88" t="s">
        <v>64</v>
      </c>
      <c r="F101" s="89" t="s">
        <v>90</v>
      </c>
      <c r="G101" s="89"/>
      <c r="H101" s="89" t="s">
        <v>66</v>
      </c>
      <c r="I101" s="89" t="s">
        <v>57</v>
      </c>
      <c r="J101" s="90"/>
      <c r="K101" s="90"/>
      <c r="L101" s="90"/>
    </row>
    <row r="102" spans="1:12" ht="18.75" customHeight="1">
      <c r="A102" s="100" t="s">
        <v>105</v>
      </c>
      <c r="B102" s="101">
        <v>932</v>
      </c>
      <c r="C102" s="101" t="s">
        <v>88</v>
      </c>
      <c r="D102" s="101"/>
      <c r="E102" s="101"/>
      <c r="F102" s="102"/>
      <c r="G102" s="102"/>
      <c r="H102" s="102"/>
      <c r="I102" s="102"/>
      <c r="J102" s="103">
        <f>J107+J103</f>
        <v>289.589</v>
      </c>
      <c r="K102" s="103">
        <f>K107+K103</f>
        <v>275.34</v>
      </c>
      <c r="L102" s="103">
        <f>ROUND(K102/J102*100,0.1)</f>
        <v>95</v>
      </c>
    </row>
    <row r="103" spans="1:12" ht="15.75">
      <c r="A103" s="91" t="s">
        <v>243</v>
      </c>
      <c r="B103" s="97">
        <v>932</v>
      </c>
      <c r="C103" s="97" t="s">
        <v>88</v>
      </c>
      <c r="D103" s="97" t="s">
        <v>5</v>
      </c>
      <c r="E103" s="97"/>
      <c r="F103" s="93"/>
      <c r="G103" s="93"/>
      <c r="H103" s="104"/>
      <c r="I103" s="104"/>
      <c r="J103" s="94">
        <f aca="true" t="shared" si="6" ref="J103:K105">J104</f>
        <v>0</v>
      </c>
      <c r="K103" s="94">
        <f t="shared" si="6"/>
        <v>0</v>
      </c>
      <c r="L103" s="94"/>
    </row>
    <row r="104" spans="1:12" ht="47.25">
      <c r="A104" s="91" t="s">
        <v>65</v>
      </c>
      <c r="B104" s="97">
        <v>932</v>
      </c>
      <c r="C104" s="97" t="s">
        <v>88</v>
      </c>
      <c r="D104" s="97" t="s">
        <v>5</v>
      </c>
      <c r="E104" s="97" t="s">
        <v>64</v>
      </c>
      <c r="F104" s="93" t="s">
        <v>90</v>
      </c>
      <c r="G104" s="93" t="s">
        <v>117</v>
      </c>
      <c r="H104" s="104"/>
      <c r="I104" s="104"/>
      <c r="J104" s="94">
        <f t="shared" si="6"/>
        <v>0</v>
      </c>
      <c r="K104" s="94">
        <f t="shared" si="6"/>
        <v>0</v>
      </c>
      <c r="L104" s="94"/>
    </row>
    <row r="105" spans="1:12" ht="31.5">
      <c r="A105" s="95" t="s">
        <v>208</v>
      </c>
      <c r="B105" s="79">
        <v>932</v>
      </c>
      <c r="C105" s="79" t="s">
        <v>88</v>
      </c>
      <c r="D105" s="79" t="s">
        <v>5</v>
      </c>
      <c r="E105" s="79" t="s">
        <v>64</v>
      </c>
      <c r="F105" s="80" t="s">
        <v>90</v>
      </c>
      <c r="G105" s="80" t="s">
        <v>117</v>
      </c>
      <c r="H105" s="80" t="s">
        <v>135</v>
      </c>
      <c r="I105" s="83"/>
      <c r="J105" s="86">
        <f t="shared" si="6"/>
        <v>0</v>
      </c>
      <c r="K105" s="86">
        <f t="shared" si="6"/>
        <v>0</v>
      </c>
      <c r="L105" s="86"/>
    </row>
    <row r="106" spans="1:12" ht="35.25" customHeight="1">
      <c r="A106" s="96" t="s">
        <v>242</v>
      </c>
      <c r="B106" s="97">
        <v>932</v>
      </c>
      <c r="C106" s="97" t="s">
        <v>88</v>
      </c>
      <c r="D106" s="97" t="s">
        <v>5</v>
      </c>
      <c r="E106" s="97" t="s">
        <v>64</v>
      </c>
      <c r="F106" s="93" t="s">
        <v>90</v>
      </c>
      <c r="G106" s="93" t="s">
        <v>117</v>
      </c>
      <c r="H106" s="93" t="s">
        <v>135</v>
      </c>
      <c r="I106" s="93" t="s">
        <v>153</v>
      </c>
      <c r="J106" s="94"/>
      <c r="K106" s="94"/>
      <c r="L106" s="94"/>
    </row>
    <row r="107" spans="1:12" ht="15.75">
      <c r="A107" s="85" t="s">
        <v>106</v>
      </c>
      <c r="B107" s="79">
        <v>932</v>
      </c>
      <c r="C107" s="79" t="s">
        <v>88</v>
      </c>
      <c r="D107" s="79" t="s">
        <v>107</v>
      </c>
      <c r="E107" s="79"/>
      <c r="F107" s="80"/>
      <c r="G107" s="80"/>
      <c r="H107" s="80"/>
      <c r="I107" s="80"/>
      <c r="J107" s="86">
        <f>J108</f>
        <v>289.589</v>
      </c>
      <c r="K107" s="86">
        <f>K108</f>
        <v>275.34</v>
      </c>
      <c r="L107" s="86">
        <f>ROUND(K107/J107*100,0.1)</f>
        <v>95</v>
      </c>
    </row>
    <row r="108" spans="1:12" ht="31.5">
      <c r="A108" s="91" t="s">
        <v>63</v>
      </c>
      <c r="B108" s="92">
        <v>932</v>
      </c>
      <c r="C108" s="92" t="s">
        <v>88</v>
      </c>
      <c r="D108" s="92" t="s">
        <v>107</v>
      </c>
      <c r="E108" s="92" t="s">
        <v>64</v>
      </c>
      <c r="F108" s="93" t="s">
        <v>90</v>
      </c>
      <c r="G108" s="93"/>
      <c r="H108" s="93"/>
      <c r="I108" s="93"/>
      <c r="J108" s="94">
        <f>J109</f>
        <v>289.589</v>
      </c>
      <c r="K108" s="94">
        <f>K109</f>
        <v>275.34</v>
      </c>
      <c r="L108" s="94">
        <f>ROUND(K108/J108*100,0.1)</f>
        <v>95</v>
      </c>
    </row>
    <row r="109" spans="1:12" ht="47.25">
      <c r="A109" s="91" t="s">
        <v>65</v>
      </c>
      <c r="B109" s="92">
        <v>932</v>
      </c>
      <c r="C109" s="92" t="s">
        <v>88</v>
      </c>
      <c r="D109" s="92" t="s">
        <v>107</v>
      </c>
      <c r="E109" s="92" t="s">
        <v>64</v>
      </c>
      <c r="F109" s="93" t="s">
        <v>90</v>
      </c>
      <c r="G109" s="93" t="s">
        <v>117</v>
      </c>
      <c r="H109" s="93"/>
      <c r="I109" s="93"/>
      <c r="J109" s="94">
        <f>J110+J112</f>
        <v>289.589</v>
      </c>
      <c r="K109" s="94">
        <f>K110+K112</f>
        <v>275.34</v>
      </c>
      <c r="L109" s="94">
        <f>ROUND(K109/J109*100,0.1)</f>
        <v>95</v>
      </c>
    </row>
    <row r="110" spans="1:12" ht="49.5" customHeight="1">
      <c r="A110" s="85" t="s">
        <v>108</v>
      </c>
      <c r="B110" s="79">
        <v>932</v>
      </c>
      <c r="C110" s="79" t="s">
        <v>88</v>
      </c>
      <c r="D110" s="79" t="s">
        <v>107</v>
      </c>
      <c r="E110" s="79" t="s">
        <v>64</v>
      </c>
      <c r="F110" s="80" t="s">
        <v>90</v>
      </c>
      <c r="G110" s="80" t="s">
        <v>117</v>
      </c>
      <c r="H110" s="80">
        <v>44102</v>
      </c>
      <c r="I110" s="80"/>
      <c r="J110" s="86">
        <f>J111</f>
        <v>289.589</v>
      </c>
      <c r="K110" s="86">
        <f>K111</f>
        <v>275.34</v>
      </c>
      <c r="L110" s="86">
        <f>ROUND(K110/J110*100,0.1)</f>
        <v>95</v>
      </c>
    </row>
    <row r="111" spans="1:12" ht="47.25" customHeight="1">
      <c r="A111" s="91" t="s">
        <v>60</v>
      </c>
      <c r="B111" s="92">
        <v>932</v>
      </c>
      <c r="C111" s="92" t="s">
        <v>88</v>
      </c>
      <c r="D111" s="92" t="s">
        <v>107</v>
      </c>
      <c r="E111" s="92" t="s">
        <v>64</v>
      </c>
      <c r="F111" s="93" t="s">
        <v>90</v>
      </c>
      <c r="G111" s="93" t="s">
        <v>117</v>
      </c>
      <c r="H111" s="93">
        <v>44102</v>
      </c>
      <c r="I111" s="93" t="s">
        <v>56</v>
      </c>
      <c r="J111" s="94">
        <v>289.589</v>
      </c>
      <c r="K111" s="94">
        <v>275.34</v>
      </c>
      <c r="L111" s="94">
        <f>ROUND(K111/J111*100,0.1)</f>
        <v>95</v>
      </c>
    </row>
    <row r="112" spans="1:12" ht="59.25" customHeight="1">
      <c r="A112" s="116" t="s">
        <v>241</v>
      </c>
      <c r="B112" s="79">
        <v>932</v>
      </c>
      <c r="C112" s="79" t="s">
        <v>88</v>
      </c>
      <c r="D112" s="79" t="s">
        <v>107</v>
      </c>
      <c r="E112" s="79" t="s">
        <v>64</v>
      </c>
      <c r="F112" s="80" t="s">
        <v>90</v>
      </c>
      <c r="G112" s="80" t="s">
        <v>117</v>
      </c>
      <c r="H112" s="80" t="s">
        <v>240</v>
      </c>
      <c r="I112" s="80"/>
      <c r="J112" s="86">
        <f>J113</f>
        <v>0</v>
      </c>
      <c r="K112" s="86">
        <f>K113</f>
        <v>0</v>
      </c>
      <c r="L112" s="86"/>
    </row>
    <row r="113" spans="1:12" ht="45" customHeight="1">
      <c r="A113" s="91" t="s">
        <v>60</v>
      </c>
      <c r="B113" s="92">
        <v>932</v>
      </c>
      <c r="C113" s="92" t="s">
        <v>88</v>
      </c>
      <c r="D113" s="92" t="s">
        <v>107</v>
      </c>
      <c r="E113" s="92" t="s">
        <v>64</v>
      </c>
      <c r="F113" s="93" t="s">
        <v>90</v>
      </c>
      <c r="G113" s="93" t="s">
        <v>117</v>
      </c>
      <c r="H113" s="93" t="s">
        <v>240</v>
      </c>
      <c r="I113" s="93" t="s">
        <v>56</v>
      </c>
      <c r="J113" s="94"/>
      <c r="K113" s="94"/>
      <c r="L113" s="94"/>
    </row>
    <row r="114" spans="1:12" s="16" customFormat="1" ht="36" customHeight="1">
      <c r="A114" s="78" t="s">
        <v>33</v>
      </c>
      <c r="B114" s="82">
        <v>932</v>
      </c>
      <c r="C114" s="82" t="s">
        <v>5</v>
      </c>
      <c r="D114" s="82"/>
      <c r="E114" s="82"/>
      <c r="F114" s="83"/>
      <c r="G114" s="83"/>
      <c r="H114" s="83"/>
      <c r="I114" s="83"/>
      <c r="J114" s="81">
        <f>J120+J131+J115</f>
        <v>69.86</v>
      </c>
      <c r="K114" s="81">
        <f>K120+K131+K115</f>
        <v>69.946</v>
      </c>
      <c r="L114" s="103">
        <f>ROUND(K114/J114*100,0.1)</f>
        <v>100</v>
      </c>
    </row>
    <row r="115" spans="1:12" s="16" customFormat="1" ht="33" customHeight="1">
      <c r="A115" s="117" t="s">
        <v>129</v>
      </c>
      <c r="B115" s="118">
        <v>932</v>
      </c>
      <c r="C115" s="118" t="s">
        <v>5</v>
      </c>
      <c r="D115" s="118" t="s">
        <v>87</v>
      </c>
      <c r="E115" s="118"/>
      <c r="F115" s="119"/>
      <c r="G115" s="119"/>
      <c r="H115" s="119"/>
      <c r="I115" s="119"/>
      <c r="J115" s="113">
        <f>J116</f>
        <v>0</v>
      </c>
      <c r="K115" s="113">
        <f>K116+K143</f>
        <v>0</v>
      </c>
      <c r="L115" s="113">
        <f>L116</f>
        <v>0</v>
      </c>
    </row>
    <row r="116" spans="1:12" s="16" customFormat="1" ht="29.25" customHeight="1">
      <c r="A116" s="87" t="s">
        <v>130</v>
      </c>
      <c r="B116" s="88">
        <v>932</v>
      </c>
      <c r="C116" s="88" t="s">
        <v>5</v>
      </c>
      <c r="D116" s="88" t="s">
        <v>87</v>
      </c>
      <c r="E116" s="88" t="s">
        <v>64</v>
      </c>
      <c r="F116" s="89" t="s">
        <v>54</v>
      </c>
      <c r="G116" s="89"/>
      <c r="H116" s="89"/>
      <c r="I116" s="89"/>
      <c r="J116" s="90">
        <f>J117</f>
        <v>0</v>
      </c>
      <c r="K116" s="90">
        <f>K117</f>
        <v>0</v>
      </c>
      <c r="L116" s="90">
        <f>L117</f>
        <v>0</v>
      </c>
    </row>
    <row r="117" spans="1:12" s="16" customFormat="1" ht="30.75" customHeight="1">
      <c r="A117" s="87" t="s">
        <v>131</v>
      </c>
      <c r="B117" s="88">
        <v>932</v>
      </c>
      <c r="C117" s="88" t="s">
        <v>5</v>
      </c>
      <c r="D117" s="88" t="s">
        <v>87</v>
      </c>
      <c r="E117" s="88" t="s">
        <v>64</v>
      </c>
      <c r="F117" s="89" t="s">
        <v>90</v>
      </c>
      <c r="G117" s="89" t="s">
        <v>117</v>
      </c>
      <c r="H117" s="89"/>
      <c r="I117" s="89"/>
      <c r="J117" s="90">
        <f>J118</f>
        <v>0</v>
      </c>
      <c r="K117" s="90">
        <f>K118</f>
        <v>0</v>
      </c>
      <c r="L117" s="90">
        <f>L118</f>
        <v>0</v>
      </c>
    </row>
    <row r="118" spans="1:12" s="16" customFormat="1" ht="39.75" customHeight="1">
      <c r="A118" s="87" t="s">
        <v>132</v>
      </c>
      <c r="B118" s="88">
        <v>932</v>
      </c>
      <c r="C118" s="88" t="s">
        <v>5</v>
      </c>
      <c r="D118" s="88" t="s">
        <v>87</v>
      </c>
      <c r="E118" s="88" t="s">
        <v>64</v>
      </c>
      <c r="F118" s="89" t="s">
        <v>90</v>
      </c>
      <c r="G118" s="89" t="s">
        <v>117</v>
      </c>
      <c r="H118" s="89" t="s">
        <v>246</v>
      </c>
      <c r="I118" s="89"/>
      <c r="J118" s="90">
        <f>J119</f>
        <v>0</v>
      </c>
      <c r="K118" s="90">
        <f>K119</f>
        <v>0</v>
      </c>
      <c r="L118" s="90">
        <f>L119</f>
        <v>0</v>
      </c>
    </row>
    <row r="119" spans="1:12" s="16" customFormat="1" ht="40.5" customHeight="1">
      <c r="A119" s="87" t="s">
        <v>31</v>
      </c>
      <c r="B119" s="88">
        <v>932</v>
      </c>
      <c r="C119" s="88" t="s">
        <v>5</v>
      </c>
      <c r="D119" s="88" t="s">
        <v>87</v>
      </c>
      <c r="E119" s="88" t="s">
        <v>64</v>
      </c>
      <c r="F119" s="89" t="s">
        <v>90</v>
      </c>
      <c r="G119" s="89" t="s">
        <v>117</v>
      </c>
      <c r="H119" s="89" t="s">
        <v>246</v>
      </c>
      <c r="I119" s="89" t="s">
        <v>56</v>
      </c>
      <c r="J119" s="90"/>
      <c r="K119" s="90"/>
      <c r="L119" s="90"/>
    </row>
    <row r="120" spans="1:12" s="16" customFormat="1" ht="43.5" customHeight="1">
      <c r="A120" s="78" t="s">
        <v>133</v>
      </c>
      <c r="B120" s="82">
        <v>932</v>
      </c>
      <c r="C120" s="82" t="s">
        <v>5</v>
      </c>
      <c r="D120" s="82" t="s">
        <v>3</v>
      </c>
      <c r="E120" s="82"/>
      <c r="F120" s="83"/>
      <c r="G120" s="83"/>
      <c r="H120" s="83"/>
      <c r="I120" s="83"/>
      <c r="J120" s="81">
        <f aca="true" t="shared" si="7" ref="J120:K122">J121</f>
        <v>69.86</v>
      </c>
      <c r="K120" s="81">
        <f t="shared" si="7"/>
        <v>69.946</v>
      </c>
      <c r="L120" s="113"/>
    </row>
    <row r="121" spans="1:12" s="16" customFormat="1" ht="56.25" customHeight="1">
      <c r="A121" s="91" t="s">
        <v>130</v>
      </c>
      <c r="B121" s="92">
        <v>932</v>
      </c>
      <c r="C121" s="92" t="s">
        <v>5</v>
      </c>
      <c r="D121" s="92" t="s">
        <v>3</v>
      </c>
      <c r="E121" s="92" t="s">
        <v>64</v>
      </c>
      <c r="F121" s="93" t="s">
        <v>54</v>
      </c>
      <c r="G121" s="93"/>
      <c r="H121" s="93"/>
      <c r="I121" s="93"/>
      <c r="J121" s="94">
        <f t="shared" si="7"/>
        <v>69.86</v>
      </c>
      <c r="K121" s="94">
        <f t="shared" si="7"/>
        <v>69.946</v>
      </c>
      <c r="L121" s="90"/>
    </row>
    <row r="122" spans="1:12" s="16" customFormat="1" ht="48.75" customHeight="1">
      <c r="A122" s="91" t="s">
        <v>131</v>
      </c>
      <c r="B122" s="92">
        <v>932</v>
      </c>
      <c r="C122" s="92" t="s">
        <v>5</v>
      </c>
      <c r="D122" s="92" t="s">
        <v>3</v>
      </c>
      <c r="E122" s="92" t="s">
        <v>64</v>
      </c>
      <c r="F122" s="93" t="s">
        <v>90</v>
      </c>
      <c r="G122" s="93" t="s">
        <v>117</v>
      </c>
      <c r="H122" s="93"/>
      <c r="I122" s="93"/>
      <c r="J122" s="94">
        <f t="shared" si="7"/>
        <v>69.86</v>
      </c>
      <c r="K122" s="94">
        <f t="shared" si="7"/>
        <v>69.946</v>
      </c>
      <c r="L122" s="90"/>
    </row>
    <row r="123" spans="1:12" s="16" customFormat="1" ht="49.5" customHeight="1">
      <c r="A123" s="91" t="s">
        <v>132</v>
      </c>
      <c r="B123" s="92">
        <v>932</v>
      </c>
      <c r="C123" s="92" t="s">
        <v>5</v>
      </c>
      <c r="D123" s="92" t="s">
        <v>3</v>
      </c>
      <c r="E123" s="92" t="s">
        <v>64</v>
      </c>
      <c r="F123" s="93" t="s">
        <v>90</v>
      </c>
      <c r="G123" s="93" t="s">
        <v>117</v>
      </c>
      <c r="H123" s="93" t="s">
        <v>218</v>
      </c>
      <c r="I123" s="93"/>
      <c r="J123" s="94">
        <f>J124</f>
        <v>69.86</v>
      </c>
      <c r="K123" s="94">
        <f>K124+K125+K126+K127+K128+K129+K130</f>
        <v>69.946</v>
      </c>
      <c r="L123" s="90"/>
    </row>
    <row r="124" spans="1:12" s="16" customFormat="1" ht="52.5" customHeight="1">
      <c r="A124" s="91" t="s">
        <v>31</v>
      </c>
      <c r="B124" s="92">
        <v>932</v>
      </c>
      <c r="C124" s="92" t="s">
        <v>5</v>
      </c>
      <c r="D124" s="92" t="s">
        <v>3</v>
      </c>
      <c r="E124" s="92" t="s">
        <v>64</v>
      </c>
      <c r="F124" s="93" t="s">
        <v>90</v>
      </c>
      <c r="G124" s="93" t="s">
        <v>117</v>
      </c>
      <c r="H124" s="93" t="s">
        <v>218</v>
      </c>
      <c r="I124" s="93" t="s">
        <v>56</v>
      </c>
      <c r="J124" s="94">
        <v>69.86</v>
      </c>
      <c r="K124" s="94">
        <v>69.946</v>
      </c>
      <c r="L124" s="90"/>
    </row>
    <row r="125" spans="1:12" s="16" customFormat="1" ht="37.5" customHeight="1">
      <c r="A125" s="87" t="s">
        <v>31</v>
      </c>
      <c r="B125" s="88">
        <v>932</v>
      </c>
      <c r="C125" s="88" t="s">
        <v>5</v>
      </c>
      <c r="D125" s="88" t="s">
        <v>3</v>
      </c>
      <c r="E125" s="88" t="s">
        <v>151</v>
      </c>
      <c r="F125" s="89" t="s">
        <v>54</v>
      </c>
      <c r="G125" s="89" t="s">
        <v>3</v>
      </c>
      <c r="H125" s="89" t="s">
        <v>152</v>
      </c>
      <c r="I125" s="89" t="s">
        <v>56</v>
      </c>
      <c r="J125" s="90"/>
      <c r="K125" s="90"/>
      <c r="L125" s="90"/>
    </row>
    <row r="126" spans="1:12" s="16" customFormat="1" ht="39" customHeight="1">
      <c r="A126" s="87" t="s">
        <v>31</v>
      </c>
      <c r="B126" s="88">
        <v>932</v>
      </c>
      <c r="C126" s="88" t="s">
        <v>5</v>
      </c>
      <c r="D126" s="88" t="s">
        <v>3</v>
      </c>
      <c r="E126" s="88" t="s">
        <v>151</v>
      </c>
      <c r="F126" s="89" t="s">
        <v>54</v>
      </c>
      <c r="G126" s="89" t="s">
        <v>3</v>
      </c>
      <c r="H126" s="89" t="s">
        <v>152</v>
      </c>
      <c r="I126" s="89" t="s">
        <v>153</v>
      </c>
      <c r="J126" s="90"/>
      <c r="K126" s="90"/>
      <c r="L126" s="90"/>
    </row>
    <row r="127" spans="1:12" s="16" customFormat="1" ht="33.75" customHeight="1">
      <c r="A127" s="87" t="s">
        <v>31</v>
      </c>
      <c r="B127" s="88">
        <v>932</v>
      </c>
      <c r="C127" s="88" t="s">
        <v>5</v>
      </c>
      <c r="D127" s="88" t="s">
        <v>3</v>
      </c>
      <c r="E127" s="88" t="s">
        <v>64</v>
      </c>
      <c r="F127" s="89" t="s">
        <v>90</v>
      </c>
      <c r="G127" s="89" t="s">
        <v>117</v>
      </c>
      <c r="H127" s="89" t="s">
        <v>135</v>
      </c>
      <c r="I127" s="89" t="s">
        <v>56</v>
      </c>
      <c r="J127" s="90">
        <v>0</v>
      </c>
      <c r="K127" s="90"/>
      <c r="L127" s="90"/>
    </row>
    <row r="128" spans="1:12" s="16" customFormat="1" ht="36.75" customHeight="1">
      <c r="A128" s="87" t="s">
        <v>31</v>
      </c>
      <c r="B128" s="88">
        <v>932</v>
      </c>
      <c r="C128" s="88" t="s">
        <v>5</v>
      </c>
      <c r="D128" s="88" t="s">
        <v>3</v>
      </c>
      <c r="E128" s="88" t="s">
        <v>64</v>
      </c>
      <c r="F128" s="89" t="s">
        <v>90</v>
      </c>
      <c r="G128" s="89" t="s">
        <v>117</v>
      </c>
      <c r="H128" s="89" t="s">
        <v>154</v>
      </c>
      <c r="I128" s="89" t="s">
        <v>56</v>
      </c>
      <c r="J128" s="90"/>
      <c r="K128" s="90">
        <v>0</v>
      </c>
      <c r="L128" s="90"/>
    </row>
    <row r="129" spans="1:12" s="16" customFormat="1" ht="34.5" customHeight="1">
      <c r="A129" s="87" t="s">
        <v>31</v>
      </c>
      <c r="B129" s="88">
        <v>932</v>
      </c>
      <c r="C129" s="88" t="s">
        <v>5</v>
      </c>
      <c r="D129" s="88" t="s">
        <v>3</v>
      </c>
      <c r="E129" s="88" t="s">
        <v>64</v>
      </c>
      <c r="F129" s="89" t="s">
        <v>90</v>
      </c>
      <c r="G129" s="89" t="s">
        <v>117</v>
      </c>
      <c r="H129" s="89" t="s">
        <v>134</v>
      </c>
      <c r="I129" s="89" t="s">
        <v>56</v>
      </c>
      <c r="J129" s="90"/>
      <c r="K129" s="90">
        <v>0</v>
      </c>
      <c r="L129" s="90"/>
    </row>
    <row r="130" spans="1:12" s="16" customFormat="1" ht="30.75" customHeight="1">
      <c r="A130" s="87" t="s">
        <v>31</v>
      </c>
      <c r="B130" s="88">
        <v>932</v>
      </c>
      <c r="C130" s="88" t="s">
        <v>5</v>
      </c>
      <c r="D130" s="88" t="s">
        <v>3</v>
      </c>
      <c r="E130" s="88" t="s">
        <v>64</v>
      </c>
      <c r="F130" s="89" t="s">
        <v>90</v>
      </c>
      <c r="G130" s="89" t="s">
        <v>117</v>
      </c>
      <c r="H130" s="89" t="s">
        <v>121</v>
      </c>
      <c r="I130" s="89" t="s">
        <v>56</v>
      </c>
      <c r="J130" s="90"/>
      <c r="K130" s="90">
        <v>0</v>
      </c>
      <c r="L130" s="90"/>
    </row>
    <row r="131" spans="1:12" s="12" customFormat="1" ht="15.75">
      <c r="A131" s="78" t="s">
        <v>34</v>
      </c>
      <c r="B131" s="82">
        <v>932</v>
      </c>
      <c r="C131" s="82" t="s">
        <v>5</v>
      </c>
      <c r="D131" s="82" t="s">
        <v>2</v>
      </c>
      <c r="E131" s="82"/>
      <c r="F131" s="83"/>
      <c r="G131" s="83"/>
      <c r="H131" s="83"/>
      <c r="I131" s="83"/>
      <c r="J131" s="81">
        <f>J132</f>
        <v>0</v>
      </c>
      <c r="K131" s="81">
        <f>K132</f>
        <v>0</v>
      </c>
      <c r="L131" s="81"/>
    </row>
    <row r="132" spans="1:12" ht="47.25">
      <c r="A132" s="91" t="s">
        <v>65</v>
      </c>
      <c r="B132" s="92">
        <v>932</v>
      </c>
      <c r="C132" s="92" t="s">
        <v>5</v>
      </c>
      <c r="D132" s="92" t="s">
        <v>2</v>
      </c>
      <c r="E132" s="92" t="s">
        <v>64</v>
      </c>
      <c r="F132" s="93" t="s">
        <v>90</v>
      </c>
      <c r="G132" s="93"/>
      <c r="H132" s="93"/>
      <c r="I132" s="93"/>
      <c r="J132" s="94">
        <f>J133+J136+J139+J142</f>
        <v>0</v>
      </c>
      <c r="K132" s="94">
        <f>K133+K136+K139+K142</f>
        <v>0</v>
      </c>
      <c r="L132" s="94"/>
    </row>
    <row r="133" spans="1:12" ht="15.75">
      <c r="A133" s="85" t="s">
        <v>35</v>
      </c>
      <c r="B133" s="79">
        <v>932</v>
      </c>
      <c r="C133" s="79" t="s">
        <v>5</v>
      </c>
      <c r="D133" s="79" t="s">
        <v>2</v>
      </c>
      <c r="E133" s="79" t="s">
        <v>64</v>
      </c>
      <c r="F133" s="80" t="s">
        <v>90</v>
      </c>
      <c r="G133" s="80" t="s">
        <v>117</v>
      </c>
      <c r="H133" s="80" t="s">
        <v>136</v>
      </c>
      <c r="I133" s="80"/>
      <c r="J133" s="86">
        <f>SUM(J134:J135)</f>
        <v>0</v>
      </c>
      <c r="K133" s="86">
        <f>SUM(K134:K135)</f>
        <v>0</v>
      </c>
      <c r="L133" s="86"/>
    </row>
    <row r="134" spans="1:12" ht="42.75">
      <c r="A134" s="87" t="s">
        <v>31</v>
      </c>
      <c r="B134" s="88">
        <v>932</v>
      </c>
      <c r="C134" s="88" t="s">
        <v>5</v>
      </c>
      <c r="D134" s="88" t="s">
        <v>2</v>
      </c>
      <c r="E134" s="88" t="s">
        <v>64</v>
      </c>
      <c r="F134" s="89" t="s">
        <v>90</v>
      </c>
      <c r="G134" s="89" t="s">
        <v>117</v>
      </c>
      <c r="H134" s="89" t="s">
        <v>136</v>
      </c>
      <c r="I134" s="89" t="s">
        <v>32</v>
      </c>
      <c r="J134" s="90">
        <v>0</v>
      </c>
      <c r="K134" s="90"/>
      <c r="L134" s="90"/>
    </row>
    <row r="135" spans="1:12" ht="31.5">
      <c r="A135" s="91" t="s">
        <v>60</v>
      </c>
      <c r="B135" s="92">
        <v>932</v>
      </c>
      <c r="C135" s="92" t="s">
        <v>5</v>
      </c>
      <c r="D135" s="92" t="s">
        <v>2</v>
      </c>
      <c r="E135" s="92" t="s">
        <v>64</v>
      </c>
      <c r="F135" s="93" t="s">
        <v>90</v>
      </c>
      <c r="G135" s="93" t="s">
        <v>117</v>
      </c>
      <c r="H135" s="93" t="s">
        <v>136</v>
      </c>
      <c r="I135" s="93" t="s">
        <v>56</v>
      </c>
      <c r="J135" s="94"/>
      <c r="K135" s="94"/>
      <c r="L135" s="94"/>
    </row>
    <row r="136" spans="1:12" ht="14.25">
      <c r="A136" s="87" t="s">
        <v>36</v>
      </c>
      <c r="B136" s="88">
        <v>932</v>
      </c>
      <c r="C136" s="88" t="s">
        <v>5</v>
      </c>
      <c r="D136" s="88" t="s">
        <v>2</v>
      </c>
      <c r="E136" s="88" t="s">
        <v>64</v>
      </c>
      <c r="F136" s="89" t="s">
        <v>90</v>
      </c>
      <c r="G136" s="89" t="s">
        <v>117</v>
      </c>
      <c r="H136" s="89" t="s">
        <v>137</v>
      </c>
      <c r="I136" s="89"/>
      <c r="J136" s="90">
        <f>SUM(J137:J138)</f>
        <v>0</v>
      </c>
      <c r="K136" s="90">
        <f>SUM(K137:K138)</f>
        <v>0</v>
      </c>
      <c r="L136" s="90"/>
    </row>
    <row r="137" spans="1:12" ht="42.75">
      <c r="A137" s="87" t="s">
        <v>31</v>
      </c>
      <c r="B137" s="88">
        <v>932</v>
      </c>
      <c r="C137" s="88" t="s">
        <v>5</v>
      </c>
      <c r="D137" s="88" t="s">
        <v>2</v>
      </c>
      <c r="E137" s="88" t="s">
        <v>64</v>
      </c>
      <c r="F137" s="89" t="s">
        <v>90</v>
      </c>
      <c r="G137" s="89" t="s">
        <v>117</v>
      </c>
      <c r="H137" s="89" t="s">
        <v>137</v>
      </c>
      <c r="I137" s="89" t="s">
        <v>32</v>
      </c>
      <c r="J137" s="90"/>
      <c r="K137" s="90"/>
      <c r="L137" s="90"/>
    </row>
    <row r="138" spans="1:12" ht="28.5">
      <c r="A138" s="87" t="s">
        <v>60</v>
      </c>
      <c r="B138" s="88">
        <v>932</v>
      </c>
      <c r="C138" s="88" t="s">
        <v>5</v>
      </c>
      <c r="D138" s="88" t="s">
        <v>2</v>
      </c>
      <c r="E138" s="88" t="s">
        <v>64</v>
      </c>
      <c r="F138" s="89" t="s">
        <v>90</v>
      </c>
      <c r="G138" s="89" t="s">
        <v>117</v>
      </c>
      <c r="H138" s="89" t="s">
        <v>137</v>
      </c>
      <c r="I138" s="89" t="s">
        <v>56</v>
      </c>
      <c r="J138" s="90"/>
      <c r="K138" s="90"/>
      <c r="L138" s="90"/>
    </row>
    <row r="139" spans="1:12" ht="14.25">
      <c r="A139" s="87" t="s">
        <v>37</v>
      </c>
      <c r="B139" s="88">
        <v>932</v>
      </c>
      <c r="C139" s="88" t="s">
        <v>5</v>
      </c>
      <c r="D139" s="88" t="s">
        <v>2</v>
      </c>
      <c r="E139" s="88" t="s">
        <v>64</v>
      </c>
      <c r="F139" s="89" t="s">
        <v>90</v>
      </c>
      <c r="G139" s="89" t="s">
        <v>117</v>
      </c>
      <c r="H139" s="89" t="s">
        <v>102</v>
      </c>
      <c r="I139" s="89"/>
      <c r="J139" s="90">
        <f>SUM(J140:J141)</f>
        <v>0</v>
      </c>
      <c r="K139" s="90">
        <f>SUM(K140:K141)</f>
        <v>0</v>
      </c>
      <c r="L139" s="90"/>
    </row>
    <row r="140" spans="1:12" ht="42.75">
      <c r="A140" s="87" t="s">
        <v>31</v>
      </c>
      <c r="B140" s="88">
        <v>932</v>
      </c>
      <c r="C140" s="88" t="s">
        <v>5</v>
      </c>
      <c r="D140" s="88" t="s">
        <v>2</v>
      </c>
      <c r="E140" s="88" t="s">
        <v>64</v>
      </c>
      <c r="F140" s="89" t="s">
        <v>90</v>
      </c>
      <c r="G140" s="89" t="s">
        <v>117</v>
      </c>
      <c r="H140" s="89" t="s">
        <v>138</v>
      </c>
      <c r="I140" s="89" t="s">
        <v>32</v>
      </c>
      <c r="J140" s="90"/>
      <c r="K140" s="90"/>
      <c r="L140" s="90"/>
    </row>
    <row r="141" spans="1:12" ht="28.5">
      <c r="A141" s="87" t="s">
        <v>60</v>
      </c>
      <c r="B141" s="88">
        <v>932</v>
      </c>
      <c r="C141" s="88" t="s">
        <v>5</v>
      </c>
      <c r="D141" s="88" t="s">
        <v>2</v>
      </c>
      <c r="E141" s="88" t="s">
        <v>64</v>
      </c>
      <c r="F141" s="89" t="s">
        <v>90</v>
      </c>
      <c r="G141" s="89" t="s">
        <v>117</v>
      </c>
      <c r="H141" s="89" t="s">
        <v>138</v>
      </c>
      <c r="I141" s="89" t="s">
        <v>56</v>
      </c>
      <c r="J141" s="90"/>
      <c r="K141" s="90"/>
      <c r="L141" s="90">
        <v>0</v>
      </c>
    </row>
    <row r="142" spans="1:12" ht="31.5">
      <c r="A142" s="85" t="s">
        <v>38</v>
      </c>
      <c r="B142" s="79">
        <v>932</v>
      </c>
      <c r="C142" s="79" t="s">
        <v>5</v>
      </c>
      <c r="D142" s="79" t="s">
        <v>2</v>
      </c>
      <c r="E142" s="79" t="s">
        <v>64</v>
      </c>
      <c r="F142" s="80" t="s">
        <v>90</v>
      </c>
      <c r="G142" s="80" t="s">
        <v>117</v>
      </c>
      <c r="H142" s="80" t="s">
        <v>139</v>
      </c>
      <c r="I142" s="80"/>
      <c r="J142" s="86">
        <f>SUM(J143:J144)</f>
        <v>0</v>
      </c>
      <c r="K142" s="86">
        <f>SUM(K143:K144)</f>
        <v>0</v>
      </c>
      <c r="L142" s="86"/>
    </row>
    <row r="143" spans="1:12" ht="42.75">
      <c r="A143" s="87" t="s">
        <v>31</v>
      </c>
      <c r="B143" s="88">
        <v>932</v>
      </c>
      <c r="C143" s="88" t="s">
        <v>5</v>
      </c>
      <c r="D143" s="88" t="s">
        <v>2</v>
      </c>
      <c r="E143" s="88" t="s">
        <v>64</v>
      </c>
      <c r="F143" s="89" t="s">
        <v>90</v>
      </c>
      <c r="G143" s="89" t="s">
        <v>117</v>
      </c>
      <c r="H143" s="89" t="s">
        <v>139</v>
      </c>
      <c r="I143" s="89" t="s">
        <v>32</v>
      </c>
      <c r="J143" s="90"/>
      <c r="K143" s="90"/>
      <c r="L143" s="90">
        <v>0</v>
      </c>
    </row>
    <row r="144" spans="1:12" ht="33" customHeight="1">
      <c r="A144" s="91" t="s">
        <v>60</v>
      </c>
      <c r="B144" s="92">
        <v>932</v>
      </c>
      <c r="C144" s="92" t="s">
        <v>5</v>
      </c>
      <c r="D144" s="92" t="s">
        <v>2</v>
      </c>
      <c r="E144" s="92" t="s">
        <v>64</v>
      </c>
      <c r="F144" s="93" t="s">
        <v>90</v>
      </c>
      <c r="G144" s="93" t="s">
        <v>117</v>
      </c>
      <c r="H144" s="93" t="s">
        <v>139</v>
      </c>
      <c r="I144" s="93" t="s">
        <v>56</v>
      </c>
      <c r="J144" s="94"/>
      <c r="K144" s="94"/>
      <c r="L144" s="94"/>
    </row>
    <row r="145" spans="1:12" ht="53.25" customHeight="1">
      <c r="A145" s="87" t="s">
        <v>63</v>
      </c>
      <c r="B145" s="88">
        <v>932</v>
      </c>
      <c r="C145" s="88" t="s">
        <v>5</v>
      </c>
      <c r="D145" s="88" t="s">
        <v>2</v>
      </c>
      <c r="E145" s="88" t="s">
        <v>8</v>
      </c>
      <c r="F145" s="89" t="s">
        <v>54</v>
      </c>
      <c r="G145" s="89"/>
      <c r="H145" s="89"/>
      <c r="I145" s="89"/>
      <c r="J145" s="90">
        <f>J146</f>
        <v>0</v>
      </c>
      <c r="K145" s="90">
        <f>K146</f>
        <v>0</v>
      </c>
      <c r="L145" s="90"/>
    </row>
    <row r="146" spans="1:12" ht="60.75" customHeight="1">
      <c r="A146" s="87" t="s">
        <v>65</v>
      </c>
      <c r="B146" s="88">
        <v>932</v>
      </c>
      <c r="C146" s="88" t="s">
        <v>5</v>
      </c>
      <c r="D146" s="88" t="s">
        <v>2</v>
      </c>
      <c r="E146" s="88" t="s">
        <v>8</v>
      </c>
      <c r="F146" s="89" t="s">
        <v>9</v>
      </c>
      <c r="G146" s="89"/>
      <c r="H146" s="89"/>
      <c r="I146" s="89"/>
      <c r="J146" s="90">
        <f>J147+J150</f>
        <v>0</v>
      </c>
      <c r="K146" s="90">
        <f>K147+K150</f>
        <v>0</v>
      </c>
      <c r="L146" s="90">
        <v>0</v>
      </c>
    </row>
    <row r="147" spans="1:12" ht="44.25" customHeight="1">
      <c r="A147" s="87" t="s">
        <v>109</v>
      </c>
      <c r="B147" s="88">
        <v>932</v>
      </c>
      <c r="C147" s="88" t="s">
        <v>5</v>
      </c>
      <c r="D147" s="88" t="s">
        <v>5</v>
      </c>
      <c r="E147" s="88"/>
      <c r="F147" s="89"/>
      <c r="G147" s="89"/>
      <c r="H147" s="89"/>
      <c r="I147" s="89"/>
      <c r="J147" s="90">
        <f aca="true" t="shared" si="8" ref="J147:K149">J148</f>
        <v>0</v>
      </c>
      <c r="K147" s="90">
        <f t="shared" si="8"/>
        <v>0</v>
      </c>
      <c r="L147" s="90"/>
    </row>
    <row r="148" spans="1:12" ht="51.75" customHeight="1">
      <c r="A148" s="87" t="s">
        <v>63</v>
      </c>
      <c r="B148" s="88">
        <v>932</v>
      </c>
      <c r="C148" s="88" t="s">
        <v>5</v>
      </c>
      <c r="D148" s="88" t="s">
        <v>5</v>
      </c>
      <c r="E148" s="88" t="s">
        <v>110</v>
      </c>
      <c r="F148" s="89" t="s">
        <v>54</v>
      </c>
      <c r="G148" s="89"/>
      <c r="H148" s="89"/>
      <c r="I148" s="89"/>
      <c r="J148" s="90">
        <f t="shared" si="8"/>
        <v>0</v>
      </c>
      <c r="K148" s="90">
        <f t="shared" si="8"/>
        <v>0</v>
      </c>
      <c r="L148" s="90">
        <v>0</v>
      </c>
    </row>
    <row r="149" spans="1:12" ht="40.5" customHeight="1">
      <c r="A149" s="87" t="s">
        <v>65</v>
      </c>
      <c r="B149" s="88">
        <v>932</v>
      </c>
      <c r="C149" s="88" t="s">
        <v>5</v>
      </c>
      <c r="D149" s="88" t="s">
        <v>5</v>
      </c>
      <c r="E149" s="88" t="s">
        <v>110</v>
      </c>
      <c r="F149" s="89" t="s">
        <v>54</v>
      </c>
      <c r="G149" s="89"/>
      <c r="H149" s="89"/>
      <c r="I149" s="89"/>
      <c r="J149" s="90">
        <f t="shared" si="8"/>
        <v>0</v>
      </c>
      <c r="K149" s="90">
        <f t="shared" si="8"/>
        <v>0</v>
      </c>
      <c r="L149" s="90"/>
    </row>
    <row r="150" spans="1:12" ht="49.5" customHeight="1">
      <c r="A150" s="87" t="s">
        <v>111</v>
      </c>
      <c r="B150" s="88">
        <v>932</v>
      </c>
      <c r="C150" s="88" t="s">
        <v>5</v>
      </c>
      <c r="D150" s="88" t="s">
        <v>5</v>
      </c>
      <c r="E150" s="88" t="s">
        <v>110</v>
      </c>
      <c r="F150" s="89" t="s">
        <v>54</v>
      </c>
      <c r="G150" s="89"/>
      <c r="H150" s="89" t="s">
        <v>112</v>
      </c>
      <c r="I150" s="89"/>
      <c r="J150" s="90">
        <f>SUM(J151)</f>
        <v>0</v>
      </c>
      <c r="K150" s="90">
        <f>SUM(K151)</f>
        <v>0</v>
      </c>
      <c r="L150" s="90"/>
    </row>
    <row r="151" spans="1:12" ht="49.5" customHeight="1">
      <c r="A151" s="87" t="s">
        <v>111</v>
      </c>
      <c r="B151" s="88">
        <v>932</v>
      </c>
      <c r="C151" s="88" t="s">
        <v>5</v>
      </c>
      <c r="D151" s="88" t="s">
        <v>5</v>
      </c>
      <c r="E151" s="88" t="s">
        <v>110</v>
      </c>
      <c r="F151" s="89" t="s">
        <v>54</v>
      </c>
      <c r="G151" s="89"/>
      <c r="H151" s="89" t="s">
        <v>112</v>
      </c>
      <c r="I151" s="89" t="s">
        <v>56</v>
      </c>
      <c r="J151" s="90">
        <v>0</v>
      </c>
      <c r="K151" s="90">
        <v>0</v>
      </c>
      <c r="L151" s="90"/>
    </row>
    <row r="152" spans="1:12" s="16" customFormat="1" ht="15">
      <c r="A152" s="105" t="s">
        <v>46</v>
      </c>
      <c r="B152" s="106">
        <v>932</v>
      </c>
      <c r="C152" s="106" t="s">
        <v>76</v>
      </c>
      <c r="D152" s="106"/>
      <c r="E152" s="106" t="s">
        <v>86</v>
      </c>
      <c r="F152" s="107" t="s">
        <v>86</v>
      </c>
      <c r="G152" s="107"/>
      <c r="H152" s="107" t="s">
        <v>86</v>
      </c>
      <c r="I152" s="107" t="s">
        <v>86</v>
      </c>
      <c r="J152" s="108">
        <f>J153</f>
        <v>0</v>
      </c>
      <c r="K152" s="108">
        <f>K153</f>
        <v>0</v>
      </c>
      <c r="L152" s="108"/>
    </row>
    <row r="153" spans="1:12" s="12" customFormat="1" ht="14.25">
      <c r="A153" s="87" t="s">
        <v>45</v>
      </c>
      <c r="B153" s="88">
        <v>932</v>
      </c>
      <c r="C153" s="88" t="s">
        <v>76</v>
      </c>
      <c r="D153" s="88" t="s">
        <v>87</v>
      </c>
      <c r="E153" s="88" t="s">
        <v>86</v>
      </c>
      <c r="F153" s="89" t="s">
        <v>86</v>
      </c>
      <c r="G153" s="89"/>
      <c r="H153" s="89" t="s">
        <v>86</v>
      </c>
      <c r="I153" s="89" t="s">
        <v>86</v>
      </c>
      <c r="J153" s="90">
        <f>J154+J161</f>
        <v>0</v>
      </c>
      <c r="K153" s="90">
        <f>K154+K161</f>
        <v>0</v>
      </c>
      <c r="L153" s="90"/>
    </row>
    <row r="154" spans="1:12" ht="28.5">
      <c r="A154" s="87" t="s">
        <v>63</v>
      </c>
      <c r="B154" s="88">
        <v>932</v>
      </c>
      <c r="C154" s="88" t="s">
        <v>76</v>
      </c>
      <c r="D154" s="88" t="s">
        <v>87</v>
      </c>
      <c r="E154" s="88" t="s">
        <v>64</v>
      </c>
      <c r="F154" s="89" t="s">
        <v>54</v>
      </c>
      <c r="G154" s="89"/>
      <c r="H154" s="89"/>
      <c r="I154" s="89"/>
      <c r="J154" s="90">
        <f>J155</f>
        <v>0</v>
      </c>
      <c r="K154" s="90">
        <f>K155</f>
        <v>0</v>
      </c>
      <c r="L154" s="90"/>
    </row>
    <row r="155" spans="1:12" ht="44.25" customHeight="1">
      <c r="A155" s="87" t="s">
        <v>65</v>
      </c>
      <c r="B155" s="88">
        <v>932</v>
      </c>
      <c r="C155" s="88" t="s">
        <v>76</v>
      </c>
      <c r="D155" s="88" t="s">
        <v>87</v>
      </c>
      <c r="E155" s="88" t="s">
        <v>64</v>
      </c>
      <c r="F155" s="89" t="s">
        <v>90</v>
      </c>
      <c r="G155" s="89"/>
      <c r="H155" s="89"/>
      <c r="I155" s="89"/>
      <c r="J155" s="90">
        <f>J162</f>
        <v>0</v>
      </c>
      <c r="K155" s="90">
        <f>K162</f>
        <v>0</v>
      </c>
      <c r="L155" s="90"/>
    </row>
    <row r="156" spans="1:12" ht="39.75" customHeight="1">
      <c r="A156" s="87" t="s">
        <v>13</v>
      </c>
      <c r="B156" s="88">
        <v>932</v>
      </c>
      <c r="C156" s="88" t="s">
        <v>76</v>
      </c>
      <c r="D156" s="88" t="s">
        <v>87</v>
      </c>
      <c r="E156" s="88" t="s">
        <v>64</v>
      </c>
      <c r="F156" s="89" t="s">
        <v>90</v>
      </c>
      <c r="G156" s="89" t="s">
        <v>117</v>
      </c>
      <c r="H156" s="89" t="s">
        <v>103</v>
      </c>
      <c r="I156" s="89"/>
      <c r="J156" s="90">
        <f>J157+J159</f>
        <v>0</v>
      </c>
      <c r="K156" s="90">
        <f>K157+K159</f>
        <v>0</v>
      </c>
      <c r="L156" s="90"/>
    </row>
    <row r="157" spans="1:12" ht="40.5" customHeight="1">
      <c r="A157" s="87" t="s">
        <v>75</v>
      </c>
      <c r="B157" s="88">
        <v>932</v>
      </c>
      <c r="C157" s="88" t="s">
        <v>76</v>
      </c>
      <c r="D157" s="88" t="s">
        <v>87</v>
      </c>
      <c r="E157" s="88" t="s">
        <v>64</v>
      </c>
      <c r="F157" s="89" t="s">
        <v>90</v>
      </c>
      <c r="G157" s="89" t="s">
        <v>117</v>
      </c>
      <c r="H157" s="89" t="s">
        <v>140</v>
      </c>
      <c r="I157" s="89"/>
      <c r="J157" s="90">
        <f>J158</f>
        <v>0</v>
      </c>
      <c r="K157" s="90">
        <f>K158</f>
        <v>0</v>
      </c>
      <c r="L157" s="90"/>
    </row>
    <row r="158" spans="1:12" ht="45.75" customHeight="1">
      <c r="A158" s="87" t="s">
        <v>7</v>
      </c>
      <c r="B158" s="88">
        <v>932</v>
      </c>
      <c r="C158" s="88" t="s">
        <v>76</v>
      </c>
      <c r="D158" s="88" t="s">
        <v>87</v>
      </c>
      <c r="E158" s="88" t="s">
        <v>64</v>
      </c>
      <c r="F158" s="89" t="s">
        <v>90</v>
      </c>
      <c r="G158" s="89" t="s">
        <v>117</v>
      </c>
      <c r="H158" s="89" t="s">
        <v>140</v>
      </c>
      <c r="I158" s="89" t="s">
        <v>14</v>
      </c>
      <c r="J158" s="90">
        <v>0</v>
      </c>
      <c r="K158" s="90">
        <v>0</v>
      </c>
      <c r="L158" s="90"/>
    </row>
    <row r="159" spans="1:12" ht="43.5" customHeight="1">
      <c r="A159" s="87" t="s">
        <v>6</v>
      </c>
      <c r="B159" s="88">
        <v>932</v>
      </c>
      <c r="C159" s="88" t="s">
        <v>76</v>
      </c>
      <c r="D159" s="88" t="s">
        <v>87</v>
      </c>
      <c r="E159" s="88" t="s">
        <v>64</v>
      </c>
      <c r="F159" s="89" t="s">
        <v>90</v>
      </c>
      <c r="G159" s="89"/>
      <c r="H159" s="89" t="s">
        <v>141</v>
      </c>
      <c r="I159" s="89"/>
      <c r="J159" s="90">
        <f>J160</f>
        <v>0</v>
      </c>
      <c r="K159" s="90">
        <f>K160</f>
        <v>0</v>
      </c>
      <c r="L159" s="90"/>
    </row>
    <row r="160" spans="1:12" ht="41.25" customHeight="1">
      <c r="A160" s="87" t="s">
        <v>7</v>
      </c>
      <c r="B160" s="88">
        <v>932</v>
      </c>
      <c r="C160" s="88" t="s">
        <v>76</v>
      </c>
      <c r="D160" s="88" t="s">
        <v>87</v>
      </c>
      <c r="E160" s="88" t="s">
        <v>64</v>
      </c>
      <c r="F160" s="89" t="s">
        <v>90</v>
      </c>
      <c r="G160" s="89" t="s">
        <v>117</v>
      </c>
      <c r="H160" s="89" t="s">
        <v>141</v>
      </c>
      <c r="I160" s="89" t="s">
        <v>14</v>
      </c>
      <c r="J160" s="90"/>
      <c r="K160" s="90"/>
      <c r="L160" s="90"/>
    </row>
    <row r="161" spans="1:12" ht="58.5" customHeight="1">
      <c r="A161" s="87" t="s">
        <v>63</v>
      </c>
      <c r="B161" s="88">
        <v>932</v>
      </c>
      <c r="C161" s="88" t="s">
        <v>76</v>
      </c>
      <c r="D161" s="88" t="s">
        <v>87</v>
      </c>
      <c r="E161" s="88" t="s">
        <v>8</v>
      </c>
      <c r="F161" s="89" t="s">
        <v>54</v>
      </c>
      <c r="G161" s="89" t="s">
        <v>117</v>
      </c>
      <c r="H161" s="89"/>
      <c r="I161" s="89"/>
      <c r="J161" s="90"/>
      <c r="K161" s="90"/>
      <c r="L161" s="90"/>
    </row>
    <row r="162" spans="1:12" ht="42.75">
      <c r="A162" s="87" t="s">
        <v>65</v>
      </c>
      <c r="B162" s="88">
        <v>932</v>
      </c>
      <c r="C162" s="88" t="s">
        <v>76</v>
      </c>
      <c r="D162" s="88" t="s">
        <v>87</v>
      </c>
      <c r="E162" s="88" t="s">
        <v>64</v>
      </c>
      <c r="F162" s="89" t="s">
        <v>90</v>
      </c>
      <c r="G162" s="89" t="s">
        <v>117</v>
      </c>
      <c r="H162" s="89"/>
      <c r="I162" s="89"/>
      <c r="J162" s="90">
        <f>J163+J165</f>
        <v>0</v>
      </c>
      <c r="K162" s="90">
        <f>K163+K165</f>
        <v>0</v>
      </c>
      <c r="L162" s="90"/>
    </row>
    <row r="163" spans="1:12" ht="14.25">
      <c r="A163" s="87" t="s">
        <v>193</v>
      </c>
      <c r="B163" s="88">
        <v>932</v>
      </c>
      <c r="C163" s="88" t="s">
        <v>76</v>
      </c>
      <c r="D163" s="88" t="s">
        <v>87</v>
      </c>
      <c r="E163" s="88" t="s">
        <v>64</v>
      </c>
      <c r="F163" s="89" t="s">
        <v>90</v>
      </c>
      <c r="G163" s="89" t="s">
        <v>117</v>
      </c>
      <c r="H163" s="89" t="s">
        <v>195</v>
      </c>
      <c r="I163" s="89" t="s">
        <v>196</v>
      </c>
      <c r="J163" s="90">
        <f>J164</f>
        <v>0</v>
      </c>
      <c r="K163" s="90">
        <f>K164</f>
        <v>0</v>
      </c>
      <c r="L163" s="90"/>
    </row>
    <row r="164" spans="1:12" ht="28.5">
      <c r="A164" s="87" t="s">
        <v>194</v>
      </c>
      <c r="B164" s="88">
        <v>932</v>
      </c>
      <c r="C164" s="88" t="s">
        <v>76</v>
      </c>
      <c r="D164" s="88" t="s">
        <v>87</v>
      </c>
      <c r="E164" s="88" t="s">
        <v>64</v>
      </c>
      <c r="F164" s="89" t="s">
        <v>90</v>
      </c>
      <c r="G164" s="89" t="s">
        <v>117</v>
      </c>
      <c r="H164" s="89" t="s">
        <v>195</v>
      </c>
      <c r="I164" s="89" t="s">
        <v>56</v>
      </c>
      <c r="J164" s="90"/>
      <c r="K164" s="90"/>
      <c r="L164" s="90"/>
    </row>
    <row r="165" spans="1:12" ht="14.25">
      <c r="A165" s="87" t="s">
        <v>6</v>
      </c>
      <c r="B165" s="88">
        <v>932</v>
      </c>
      <c r="C165" s="88" t="s">
        <v>76</v>
      </c>
      <c r="D165" s="88" t="s">
        <v>87</v>
      </c>
      <c r="E165" s="88" t="s">
        <v>64</v>
      </c>
      <c r="F165" s="89" t="s">
        <v>90</v>
      </c>
      <c r="G165" s="89"/>
      <c r="H165" s="89" t="s">
        <v>121</v>
      </c>
      <c r="I165" s="89"/>
      <c r="J165" s="90">
        <f>J166+J167</f>
        <v>0</v>
      </c>
      <c r="K165" s="90">
        <f>K166+K167</f>
        <v>0</v>
      </c>
      <c r="L165" s="90"/>
    </row>
    <row r="166" spans="1:12" ht="36.75" customHeight="1">
      <c r="A166" s="87" t="s">
        <v>7</v>
      </c>
      <c r="B166" s="88">
        <v>932</v>
      </c>
      <c r="C166" s="88" t="s">
        <v>76</v>
      </c>
      <c r="D166" s="88" t="s">
        <v>87</v>
      </c>
      <c r="E166" s="88" t="s">
        <v>64</v>
      </c>
      <c r="F166" s="89" t="s">
        <v>90</v>
      </c>
      <c r="G166" s="89" t="s">
        <v>117</v>
      </c>
      <c r="H166" s="89" t="s">
        <v>121</v>
      </c>
      <c r="I166" s="89" t="s">
        <v>14</v>
      </c>
      <c r="J166" s="90"/>
      <c r="K166" s="90"/>
      <c r="L166" s="90"/>
    </row>
    <row r="167" spans="1:12" ht="57">
      <c r="A167" s="87" t="s">
        <v>7</v>
      </c>
      <c r="B167" s="88">
        <v>932</v>
      </c>
      <c r="C167" s="88" t="s">
        <v>76</v>
      </c>
      <c r="D167" s="88" t="s">
        <v>87</v>
      </c>
      <c r="E167" s="88" t="s">
        <v>64</v>
      </c>
      <c r="F167" s="89" t="s">
        <v>90</v>
      </c>
      <c r="G167" s="89" t="s">
        <v>117</v>
      </c>
      <c r="H167" s="89" t="s">
        <v>121</v>
      </c>
      <c r="I167" s="89" t="s">
        <v>155</v>
      </c>
      <c r="J167" s="90"/>
      <c r="K167" s="90"/>
      <c r="L167" s="90"/>
    </row>
    <row r="168" spans="1:12" s="16" customFormat="1" ht="15.75">
      <c r="A168" s="100" t="s">
        <v>79</v>
      </c>
      <c r="B168" s="101">
        <v>932</v>
      </c>
      <c r="C168" s="101" t="s">
        <v>4</v>
      </c>
      <c r="D168" s="101"/>
      <c r="E168" s="101"/>
      <c r="F168" s="102"/>
      <c r="G168" s="102"/>
      <c r="H168" s="102" t="s">
        <v>86</v>
      </c>
      <c r="I168" s="102" t="s">
        <v>86</v>
      </c>
      <c r="J168" s="103">
        <f>J169</f>
        <v>31.5</v>
      </c>
      <c r="K168" s="103">
        <f>K169</f>
        <v>31.5</v>
      </c>
      <c r="L168" s="103">
        <f aca="true" t="shared" si="9" ref="L168:L174">ROUND(K168/J168*100,0.1)</f>
        <v>100</v>
      </c>
    </row>
    <row r="169" spans="1:12" s="12" customFormat="1" ht="15.75">
      <c r="A169" s="91" t="s">
        <v>42</v>
      </c>
      <c r="B169" s="92">
        <v>932</v>
      </c>
      <c r="C169" s="92" t="s">
        <v>4</v>
      </c>
      <c r="D169" s="92" t="s">
        <v>87</v>
      </c>
      <c r="E169" s="92"/>
      <c r="F169" s="93" t="s">
        <v>86</v>
      </c>
      <c r="G169" s="93"/>
      <c r="H169" s="93" t="s">
        <v>86</v>
      </c>
      <c r="I169" s="93" t="s">
        <v>86</v>
      </c>
      <c r="J169" s="94">
        <f>J170+J175</f>
        <v>31.5</v>
      </c>
      <c r="K169" s="94">
        <f>K170+K175</f>
        <v>31.5</v>
      </c>
      <c r="L169" s="94">
        <f t="shared" si="9"/>
        <v>100</v>
      </c>
    </row>
    <row r="170" spans="1:12" ht="31.5">
      <c r="A170" s="91" t="s">
        <v>63</v>
      </c>
      <c r="B170" s="92">
        <v>932</v>
      </c>
      <c r="C170" s="92" t="s">
        <v>4</v>
      </c>
      <c r="D170" s="92" t="s">
        <v>87</v>
      </c>
      <c r="E170" s="92" t="s">
        <v>64</v>
      </c>
      <c r="F170" s="93" t="s">
        <v>90</v>
      </c>
      <c r="G170" s="93"/>
      <c r="H170" s="93" t="s">
        <v>86</v>
      </c>
      <c r="I170" s="93" t="s">
        <v>86</v>
      </c>
      <c r="J170" s="94">
        <f aca="true" t="shared" si="10" ref="J170:K173">J171</f>
        <v>31.5</v>
      </c>
      <c r="K170" s="94">
        <f t="shared" si="10"/>
        <v>31.5</v>
      </c>
      <c r="L170" s="94">
        <f t="shared" si="9"/>
        <v>100</v>
      </c>
    </row>
    <row r="171" spans="1:12" ht="47.25">
      <c r="A171" s="91" t="s">
        <v>65</v>
      </c>
      <c r="B171" s="92">
        <v>932</v>
      </c>
      <c r="C171" s="92" t="s">
        <v>4</v>
      </c>
      <c r="D171" s="92" t="s">
        <v>87</v>
      </c>
      <c r="E171" s="92" t="s">
        <v>64</v>
      </c>
      <c r="F171" s="93" t="s">
        <v>90</v>
      </c>
      <c r="G171" s="93"/>
      <c r="H171" s="93" t="s">
        <v>86</v>
      </c>
      <c r="I171" s="93" t="s">
        <v>86</v>
      </c>
      <c r="J171" s="94">
        <f t="shared" si="10"/>
        <v>31.5</v>
      </c>
      <c r="K171" s="94">
        <f t="shared" si="10"/>
        <v>31.5</v>
      </c>
      <c r="L171" s="94">
        <f t="shared" si="9"/>
        <v>100</v>
      </c>
    </row>
    <row r="172" spans="1:12" ht="31.5">
      <c r="A172" s="91" t="s">
        <v>71</v>
      </c>
      <c r="B172" s="92">
        <v>932</v>
      </c>
      <c r="C172" s="92" t="s">
        <v>4</v>
      </c>
      <c r="D172" s="92" t="s">
        <v>87</v>
      </c>
      <c r="E172" s="92" t="s">
        <v>64</v>
      </c>
      <c r="F172" s="93" t="s">
        <v>90</v>
      </c>
      <c r="G172" s="93" t="s">
        <v>117</v>
      </c>
      <c r="H172" s="93" t="s">
        <v>142</v>
      </c>
      <c r="I172" s="93" t="s">
        <v>86</v>
      </c>
      <c r="J172" s="94">
        <f t="shared" si="10"/>
        <v>31.5</v>
      </c>
      <c r="K172" s="94">
        <f t="shared" si="10"/>
        <v>31.5</v>
      </c>
      <c r="L172" s="94">
        <f t="shared" si="9"/>
        <v>100</v>
      </c>
    </row>
    <row r="173" spans="1:12" ht="31.5">
      <c r="A173" s="91" t="s">
        <v>70</v>
      </c>
      <c r="B173" s="92">
        <v>932</v>
      </c>
      <c r="C173" s="92" t="s">
        <v>4</v>
      </c>
      <c r="D173" s="92" t="s">
        <v>87</v>
      </c>
      <c r="E173" s="92" t="s">
        <v>64</v>
      </c>
      <c r="F173" s="93" t="s">
        <v>90</v>
      </c>
      <c r="G173" s="93" t="s">
        <v>117</v>
      </c>
      <c r="H173" s="93" t="s">
        <v>143</v>
      </c>
      <c r="I173" s="93"/>
      <c r="J173" s="94">
        <f t="shared" si="10"/>
        <v>31.5</v>
      </c>
      <c r="K173" s="94">
        <f t="shared" si="10"/>
        <v>31.5</v>
      </c>
      <c r="L173" s="94">
        <f t="shared" si="9"/>
        <v>100</v>
      </c>
    </row>
    <row r="174" spans="1:12" ht="47.25">
      <c r="A174" s="91" t="s">
        <v>69</v>
      </c>
      <c r="B174" s="92">
        <v>932</v>
      </c>
      <c r="C174" s="92" t="s">
        <v>4</v>
      </c>
      <c r="D174" s="92" t="s">
        <v>87</v>
      </c>
      <c r="E174" s="92" t="s">
        <v>64</v>
      </c>
      <c r="F174" s="93" t="s">
        <v>90</v>
      </c>
      <c r="G174" s="93" t="s">
        <v>117</v>
      </c>
      <c r="H174" s="93" t="s">
        <v>143</v>
      </c>
      <c r="I174" s="93" t="s">
        <v>144</v>
      </c>
      <c r="J174" s="94">
        <v>31.5</v>
      </c>
      <c r="K174" s="94">
        <v>31.5</v>
      </c>
      <c r="L174" s="94">
        <f t="shared" si="9"/>
        <v>100</v>
      </c>
    </row>
    <row r="175" spans="1:12" ht="36" customHeight="1">
      <c r="A175" s="87" t="s">
        <v>63</v>
      </c>
      <c r="B175" s="88">
        <v>932</v>
      </c>
      <c r="C175" s="88" t="s">
        <v>4</v>
      </c>
      <c r="D175" s="88" t="s">
        <v>87</v>
      </c>
      <c r="E175" s="88" t="s">
        <v>64</v>
      </c>
      <c r="F175" s="89" t="s">
        <v>90</v>
      </c>
      <c r="G175" s="89"/>
      <c r="H175" s="89" t="s">
        <v>86</v>
      </c>
      <c r="I175" s="89" t="s">
        <v>86</v>
      </c>
      <c r="J175" s="90">
        <f aca="true" t="shared" si="11" ref="J175:K178">J176</f>
        <v>0</v>
      </c>
      <c r="K175" s="90">
        <f t="shared" si="11"/>
        <v>0</v>
      </c>
      <c r="L175" s="90"/>
    </row>
    <row r="176" spans="1:12" ht="40.5" customHeight="1">
      <c r="A176" s="87" t="s">
        <v>65</v>
      </c>
      <c r="B176" s="88">
        <v>932</v>
      </c>
      <c r="C176" s="88" t="s">
        <v>4</v>
      </c>
      <c r="D176" s="88" t="s">
        <v>87</v>
      </c>
      <c r="E176" s="88" t="s">
        <v>8</v>
      </c>
      <c r="F176" s="89" t="s">
        <v>9</v>
      </c>
      <c r="G176" s="89"/>
      <c r="H176" s="89" t="s">
        <v>86</v>
      </c>
      <c r="I176" s="89" t="s">
        <v>86</v>
      </c>
      <c r="J176" s="90">
        <f t="shared" si="11"/>
        <v>0</v>
      </c>
      <c r="K176" s="90">
        <f t="shared" si="11"/>
        <v>0</v>
      </c>
      <c r="L176" s="90"/>
    </row>
    <row r="177" spans="1:12" ht="43.5" customHeight="1">
      <c r="A177" s="87" t="s">
        <v>71</v>
      </c>
      <c r="B177" s="88">
        <v>932</v>
      </c>
      <c r="C177" s="88" t="s">
        <v>4</v>
      </c>
      <c r="D177" s="88" t="s">
        <v>87</v>
      </c>
      <c r="E177" s="88" t="s">
        <v>8</v>
      </c>
      <c r="F177" s="89" t="s">
        <v>9</v>
      </c>
      <c r="G177" s="89"/>
      <c r="H177" s="89" t="s">
        <v>101</v>
      </c>
      <c r="I177" s="89" t="s">
        <v>86</v>
      </c>
      <c r="J177" s="90">
        <f t="shared" si="11"/>
        <v>0</v>
      </c>
      <c r="K177" s="90">
        <f t="shared" si="11"/>
        <v>0</v>
      </c>
      <c r="L177" s="90"/>
    </row>
    <row r="178" spans="1:12" ht="39.75" customHeight="1">
      <c r="A178" s="87" t="s">
        <v>70</v>
      </c>
      <c r="B178" s="88">
        <v>932</v>
      </c>
      <c r="C178" s="88" t="s">
        <v>4</v>
      </c>
      <c r="D178" s="88" t="s">
        <v>87</v>
      </c>
      <c r="E178" s="88" t="s">
        <v>8</v>
      </c>
      <c r="F178" s="89" t="s">
        <v>9</v>
      </c>
      <c r="G178" s="89"/>
      <c r="H178" s="89" t="s">
        <v>101</v>
      </c>
      <c r="I178" s="89"/>
      <c r="J178" s="90">
        <f t="shared" si="11"/>
        <v>0</v>
      </c>
      <c r="K178" s="90">
        <f t="shared" si="11"/>
        <v>0</v>
      </c>
      <c r="L178" s="90"/>
    </row>
    <row r="179" spans="1:12" ht="54.75" customHeight="1">
      <c r="A179" s="87" t="s">
        <v>69</v>
      </c>
      <c r="B179" s="88">
        <v>932</v>
      </c>
      <c r="C179" s="88" t="s">
        <v>4</v>
      </c>
      <c r="D179" s="88" t="s">
        <v>87</v>
      </c>
      <c r="E179" s="88" t="s">
        <v>8</v>
      </c>
      <c r="F179" s="89" t="s">
        <v>9</v>
      </c>
      <c r="G179" s="89"/>
      <c r="H179" s="89" t="s">
        <v>101</v>
      </c>
      <c r="I179" s="89" t="s">
        <v>68</v>
      </c>
      <c r="J179" s="90">
        <v>0</v>
      </c>
      <c r="K179" s="90">
        <v>0</v>
      </c>
      <c r="L179" s="90"/>
    </row>
    <row r="180" spans="1:12" s="16" customFormat="1" ht="31.5">
      <c r="A180" s="100" t="s">
        <v>44</v>
      </c>
      <c r="B180" s="101">
        <v>932</v>
      </c>
      <c r="C180" s="101" t="s">
        <v>78</v>
      </c>
      <c r="D180" s="101"/>
      <c r="E180" s="101"/>
      <c r="F180" s="102"/>
      <c r="G180" s="102"/>
      <c r="H180" s="102"/>
      <c r="I180" s="102"/>
      <c r="J180" s="103">
        <f aca="true" t="shared" si="12" ref="J180:K184">J181</f>
        <v>1</v>
      </c>
      <c r="K180" s="103">
        <f t="shared" si="12"/>
        <v>0.346</v>
      </c>
      <c r="L180" s="103">
        <f aca="true" t="shared" si="13" ref="L180:L185">ROUND(K180/J180*100,0.1)</f>
        <v>35</v>
      </c>
    </row>
    <row r="181" spans="1:12" s="12" customFormat="1" ht="31.5">
      <c r="A181" s="91" t="s">
        <v>10</v>
      </c>
      <c r="B181" s="92">
        <v>932</v>
      </c>
      <c r="C181" s="92" t="s">
        <v>78</v>
      </c>
      <c r="D181" s="92" t="s">
        <v>87</v>
      </c>
      <c r="E181" s="92"/>
      <c r="F181" s="93"/>
      <c r="G181" s="93"/>
      <c r="H181" s="93"/>
      <c r="I181" s="93"/>
      <c r="J181" s="94">
        <f t="shared" si="12"/>
        <v>1</v>
      </c>
      <c r="K181" s="94">
        <f t="shared" si="12"/>
        <v>0.346</v>
      </c>
      <c r="L181" s="94">
        <f t="shared" si="13"/>
        <v>35</v>
      </c>
    </row>
    <row r="182" spans="1:12" ht="31.5">
      <c r="A182" s="91" t="s">
        <v>63</v>
      </c>
      <c r="B182" s="92">
        <v>932</v>
      </c>
      <c r="C182" s="92" t="s">
        <v>78</v>
      </c>
      <c r="D182" s="92" t="s">
        <v>87</v>
      </c>
      <c r="E182" s="92" t="s">
        <v>64</v>
      </c>
      <c r="F182" s="93" t="s">
        <v>90</v>
      </c>
      <c r="G182" s="93"/>
      <c r="H182" s="93"/>
      <c r="I182" s="93"/>
      <c r="J182" s="94">
        <f t="shared" si="12"/>
        <v>1</v>
      </c>
      <c r="K182" s="94">
        <f t="shared" si="12"/>
        <v>0.346</v>
      </c>
      <c r="L182" s="94">
        <f t="shared" si="13"/>
        <v>35</v>
      </c>
    </row>
    <row r="183" spans="1:12" ht="47.25">
      <c r="A183" s="91" t="s">
        <v>65</v>
      </c>
      <c r="B183" s="92">
        <v>932</v>
      </c>
      <c r="C183" s="92" t="s">
        <v>78</v>
      </c>
      <c r="D183" s="92" t="s">
        <v>87</v>
      </c>
      <c r="E183" s="92" t="s">
        <v>64</v>
      </c>
      <c r="F183" s="93" t="s">
        <v>90</v>
      </c>
      <c r="G183" s="93"/>
      <c r="H183" s="93"/>
      <c r="I183" s="93"/>
      <c r="J183" s="94">
        <f t="shared" si="12"/>
        <v>1</v>
      </c>
      <c r="K183" s="94">
        <f t="shared" si="12"/>
        <v>0.346</v>
      </c>
      <c r="L183" s="94">
        <f t="shared" si="13"/>
        <v>35</v>
      </c>
    </row>
    <row r="184" spans="1:12" ht="15.75">
      <c r="A184" s="91" t="s">
        <v>11</v>
      </c>
      <c r="B184" s="92">
        <v>932</v>
      </c>
      <c r="C184" s="92" t="s">
        <v>78</v>
      </c>
      <c r="D184" s="92" t="s">
        <v>87</v>
      </c>
      <c r="E184" s="92" t="s">
        <v>64</v>
      </c>
      <c r="F184" s="93" t="s">
        <v>90</v>
      </c>
      <c r="G184" s="93" t="s">
        <v>117</v>
      </c>
      <c r="H184" s="93" t="s">
        <v>205</v>
      </c>
      <c r="I184" s="93" t="s">
        <v>86</v>
      </c>
      <c r="J184" s="94">
        <f t="shared" si="12"/>
        <v>1</v>
      </c>
      <c r="K184" s="94">
        <f t="shared" si="12"/>
        <v>0.346</v>
      </c>
      <c r="L184" s="94">
        <f t="shared" si="13"/>
        <v>35</v>
      </c>
    </row>
    <row r="185" spans="1:12" ht="15.75">
      <c r="A185" s="91" t="s">
        <v>12</v>
      </c>
      <c r="B185" s="92">
        <v>932</v>
      </c>
      <c r="C185" s="92" t="s">
        <v>78</v>
      </c>
      <c r="D185" s="92" t="s">
        <v>87</v>
      </c>
      <c r="E185" s="92" t="s">
        <v>64</v>
      </c>
      <c r="F185" s="93" t="s">
        <v>90</v>
      </c>
      <c r="G185" s="93" t="s">
        <v>117</v>
      </c>
      <c r="H185" s="93" t="s">
        <v>205</v>
      </c>
      <c r="I185" s="93">
        <v>730</v>
      </c>
      <c r="J185" s="94">
        <v>1</v>
      </c>
      <c r="K185" s="94">
        <v>0.346</v>
      </c>
      <c r="L185" s="94">
        <f t="shared" si="13"/>
        <v>35</v>
      </c>
    </row>
  </sheetData>
  <sheetProtection formatCells="0" formatColumns="0" formatRows="0" insertColumns="0" insertRows="0"/>
  <autoFilter ref="J13:K185"/>
  <mergeCells count="4">
    <mergeCell ref="D13:G13"/>
    <mergeCell ref="A10:L10"/>
    <mergeCell ref="I2:L9"/>
    <mergeCell ref="I1:L1"/>
  </mergeCells>
  <printOptions/>
  <pageMargins left="0.7874015748031497" right="0.3937007874015748" top="0.3937007874015748" bottom="0.3937007874015748" header="0" footer="0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Zeros="0" zoomScalePageLayoutView="0" workbookViewId="0" topLeftCell="A13">
      <selection activeCell="G2" sqref="G2"/>
    </sheetView>
  </sheetViews>
  <sheetFormatPr defaultColWidth="9.00390625" defaultRowHeight="12.75"/>
  <cols>
    <col min="1" max="1" width="35.125" style="1" customWidth="1"/>
    <col min="2" max="2" width="54.00390625" style="1" customWidth="1"/>
    <col min="3" max="3" width="19.125" style="1" customWidth="1"/>
    <col min="4" max="4" width="17.625" style="1" customWidth="1"/>
    <col min="5" max="5" width="15.75390625" style="1" customWidth="1"/>
    <col min="6" max="6" width="15.00390625" style="1" customWidth="1"/>
    <col min="7" max="16384" width="9.125" style="1" customWidth="1"/>
  </cols>
  <sheetData>
    <row r="1" spans="1:5" ht="15.75">
      <c r="A1" s="41"/>
      <c r="B1" s="41"/>
      <c r="C1" s="142" t="s">
        <v>230</v>
      </c>
      <c r="D1" s="142"/>
      <c r="E1" s="41"/>
    </row>
    <row r="2" spans="1:9" s="13" customFormat="1" ht="109.5" customHeight="1">
      <c r="A2" s="42"/>
      <c r="B2" s="43"/>
      <c r="C2" s="141" t="s">
        <v>354</v>
      </c>
      <c r="D2" s="141"/>
      <c r="E2" s="141"/>
      <c r="H2" s="3"/>
      <c r="I2" s="3"/>
    </row>
    <row r="3" spans="1:5" ht="33.75" customHeight="1">
      <c r="A3" s="44"/>
      <c r="B3" s="139"/>
      <c r="C3" s="139"/>
      <c r="D3" s="45"/>
      <c r="E3" s="45"/>
    </row>
    <row r="4" spans="1:5" ht="15">
      <c r="A4" s="44"/>
      <c r="B4" s="45"/>
      <c r="C4" s="45"/>
      <c r="D4" s="45"/>
      <c r="E4" s="45"/>
    </row>
    <row r="5" spans="1:5" ht="15.75" customHeight="1">
      <c r="A5" s="140" t="s">
        <v>312</v>
      </c>
      <c r="B5" s="140"/>
      <c r="C5" s="140"/>
      <c r="D5" s="140"/>
      <c r="E5" s="140"/>
    </row>
    <row r="6" spans="1:5" ht="15.75" customHeight="1">
      <c r="A6" s="140"/>
      <c r="B6" s="140"/>
      <c r="C6" s="140"/>
      <c r="D6" s="140"/>
      <c r="E6" s="140"/>
    </row>
    <row r="7" spans="1:5" ht="36.75" customHeight="1">
      <c r="A7" s="140"/>
      <c r="B7" s="140"/>
      <c r="C7" s="140"/>
      <c r="D7" s="140"/>
      <c r="E7" s="140"/>
    </row>
    <row r="8" spans="1:5" ht="15.75" customHeight="1" hidden="1" thickBot="1">
      <c r="A8" s="140"/>
      <c r="B8" s="140"/>
      <c r="C8" s="140"/>
      <c r="D8" s="140"/>
      <c r="E8" s="140"/>
    </row>
    <row r="9" spans="1:5" ht="29.25" customHeight="1">
      <c r="A9" s="138"/>
      <c r="B9" s="138"/>
      <c r="C9" s="138"/>
      <c r="D9" s="46"/>
      <c r="E9" s="46"/>
    </row>
    <row r="10" spans="1:5" ht="48" customHeight="1">
      <c r="A10" s="47" t="s">
        <v>91</v>
      </c>
      <c r="B10" s="48" t="s">
        <v>89</v>
      </c>
      <c r="C10" s="49" t="s">
        <v>156</v>
      </c>
      <c r="D10" s="49" t="s">
        <v>192</v>
      </c>
      <c r="E10" s="50" t="s">
        <v>204</v>
      </c>
    </row>
    <row r="11" spans="1:5" ht="33" customHeight="1">
      <c r="A11" s="51" t="s">
        <v>16</v>
      </c>
      <c r="B11" s="52" t="s">
        <v>99</v>
      </c>
      <c r="C11" s="53">
        <f>C12</f>
        <v>108.84799999999996</v>
      </c>
      <c r="D11" s="53">
        <f>D12</f>
        <v>42.36500000000024</v>
      </c>
      <c r="E11" s="54">
        <f aca="true" t="shared" si="0" ref="E11:E21">IF(C11&gt;0,D11/C11*100,)</f>
        <v>38.9212479788331</v>
      </c>
    </row>
    <row r="12" spans="1:5" ht="25.5" customHeight="1">
      <c r="A12" s="51" t="s">
        <v>98</v>
      </c>
      <c r="B12" s="52" t="s">
        <v>94</v>
      </c>
      <c r="C12" s="53">
        <f>C13</f>
        <v>108.84799999999996</v>
      </c>
      <c r="D12" s="53">
        <f>D13</f>
        <v>42.36500000000024</v>
      </c>
      <c r="E12" s="54">
        <f t="shared" si="0"/>
        <v>38.9212479788331</v>
      </c>
    </row>
    <row r="13" spans="1:5" ht="30.75" customHeight="1">
      <c r="A13" s="51" t="s">
        <v>72</v>
      </c>
      <c r="B13" s="52" t="s">
        <v>95</v>
      </c>
      <c r="C13" s="53">
        <f>C14+C18</f>
        <v>108.84799999999996</v>
      </c>
      <c r="D13" s="53">
        <f>D14+D18</f>
        <v>42.36500000000024</v>
      </c>
      <c r="E13" s="54">
        <f t="shared" si="0"/>
        <v>38.9212479788331</v>
      </c>
    </row>
    <row r="14" spans="1:5" ht="30">
      <c r="A14" s="51" t="s">
        <v>20</v>
      </c>
      <c r="B14" s="52" t="s">
        <v>19</v>
      </c>
      <c r="C14" s="53">
        <f aca="true" t="shared" si="1" ref="C14:D16">C15</f>
        <v>-1736.3</v>
      </c>
      <c r="D14" s="53">
        <f t="shared" si="1"/>
        <v>-1746.8</v>
      </c>
      <c r="E14" s="54">
        <v>100</v>
      </c>
    </row>
    <row r="15" spans="1:5" ht="30">
      <c r="A15" s="51" t="s">
        <v>22</v>
      </c>
      <c r="B15" s="52" t="s">
        <v>21</v>
      </c>
      <c r="C15" s="53">
        <f t="shared" si="1"/>
        <v>-1736.3</v>
      </c>
      <c r="D15" s="53">
        <f t="shared" si="1"/>
        <v>-1746.8</v>
      </c>
      <c r="E15" s="54">
        <v>100</v>
      </c>
    </row>
    <row r="16" spans="1:5" ht="30">
      <c r="A16" s="51" t="s">
        <v>23</v>
      </c>
      <c r="B16" s="52" t="s">
        <v>96</v>
      </c>
      <c r="C16" s="53">
        <f t="shared" si="1"/>
        <v>-1736.3</v>
      </c>
      <c r="D16" s="53">
        <f t="shared" si="1"/>
        <v>-1746.8</v>
      </c>
      <c r="E16" s="54">
        <v>100</v>
      </c>
    </row>
    <row r="17" spans="1:5" ht="30">
      <c r="A17" s="51" t="s">
        <v>39</v>
      </c>
      <c r="B17" s="52" t="s">
        <v>92</v>
      </c>
      <c r="C17" s="53">
        <f>прил1!C13*(-1)</f>
        <v>-1736.3</v>
      </c>
      <c r="D17" s="53">
        <f>прил1!D13*(-1)</f>
        <v>-1746.8</v>
      </c>
      <c r="E17" s="54">
        <v>100</v>
      </c>
    </row>
    <row r="18" spans="1:5" ht="30">
      <c r="A18" s="51" t="s">
        <v>24</v>
      </c>
      <c r="B18" s="52" t="s">
        <v>17</v>
      </c>
      <c r="C18" s="53">
        <f aca="true" t="shared" si="2" ref="C18:D20">C19</f>
        <v>1845.148</v>
      </c>
      <c r="D18" s="53">
        <f t="shared" si="2"/>
        <v>1789.1650000000002</v>
      </c>
      <c r="E18" s="54">
        <f t="shared" si="0"/>
        <v>96.96593443994738</v>
      </c>
    </row>
    <row r="19" spans="1:5" ht="30">
      <c r="A19" s="51" t="s">
        <v>25</v>
      </c>
      <c r="B19" s="52" t="s">
        <v>18</v>
      </c>
      <c r="C19" s="53">
        <f t="shared" si="2"/>
        <v>1845.148</v>
      </c>
      <c r="D19" s="53">
        <f t="shared" si="2"/>
        <v>1789.1650000000002</v>
      </c>
      <c r="E19" s="54">
        <f t="shared" si="0"/>
        <v>96.96593443994738</v>
      </c>
    </row>
    <row r="20" spans="1:5" ht="30">
      <c r="A20" s="51" t="s">
        <v>26</v>
      </c>
      <c r="B20" s="52" t="s">
        <v>97</v>
      </c>
      <c r="C20" s="53">
        <f t="shared" si="2"/>
        <v>1845.148</v>
      </c>
      <c r="D20" s="53">
        <f t="shared" si="2"/>
        <v>1789.1650000000002</v>
      </c>
      <c r="E20" s="54">
        <f t="shared" si="0"/>
        <v>96.96593443994738</v>
      </c>
    </row>
    <row r="21" spans="1:5" ht="30">
      <c r="A21" s="55" t="s">
        <v>40</v>
      </c>
      <c r="B21" s="56" t="s">
        <v>93</v>
      </c>
      <c r="C21" s="57">
        <f>прил2!D11</f>
        <v>1845.148</v>
      </c>
      <c r="D21" s="57">
        <f>прил2!E11</f>
        <v>1789.1650000000002</v>
      </c>
      <c r="E21" s="58">
        <f t="shared" si="0"/>
        <v>96.96593443994738</v>
      </c>
    </row>
  </sheetData>
  <sheetProtection formatCells="0" formatColumns="0" formatRows="0" insertColumns="0" insertRows="0"/>
  <mergeCells count="5">
    <mergeCell ref="C1:D1"/>
    <mergeCell ref="A9:C9"/>
    <mergeCell ref="B3:C3"/>
    <mergeCell ref="A5:E8"/>
    <mergeCell ref="C2:E2"/>
  </mergeCells>
  <conditionalFormatting sqref="A3:A4">
    <cfRule type="expression" priority="1" dxfId="0" stopIfTrue="1">
      <formula>$D3&lt;&gt;""</formula>
    </cfRule>
  </conditionalFormatting>
  <printOptions horizontalCentered="1"/>
  <pageMargins left="0.7874015748031497" right="0.51" top="0.7874015748031497" bottom="1.1811023622047245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Comp</cp:lastModifiedBy>
  <cp:lastPrinted>2020-04-08T09:57:35Z</cp:lastPrinted>
  <dcterms:created xsi:type="dcterms:W3CDTF">1999-01-01T02:03:44Z</dcterms:created>
  <dcterms:modified xsi:type="dcterms:W3CDTF">2020-09-22T06:34:34Z</dcterms:modified>
  <cp:category/>
  <cp:version/>
  <cp:contentType/>
  <cp:contentStatus/>
</cp:coreProperties>
</file>